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450" windowWidth="28440" windowHeight="14490" activeTab="0"/>
  </bookViews>
  <sheets>
    <sheet name="Rekapitulace stavby" sheetId="1" r:id="rId1"/>
    <sheet name="SO 000 - Vedlejší a ostat..." sheetId="2" r:id="rId2"/>
    <sheet name="SO 100 - Komunikace a zpe..." sheetId="3" r:id="rId3"/>
    <sheet name="SO 400 - Veřejné osvětlení" sheetId="4" r:id="rId4"/>
    <sheet name="SO 461 - Úprava trakčního..." sheetId="5" r:id="rId5"/>
    <sheet name="SO 501 - Vodovod" sheetId="6" r:id="rId6"/>
    <sheet name="Pokyny pro vyplnění" sheetId="7" r:id="rId7"/>
  </sheets>
  <definedNames>
    <definedName name="_xlnm._FilterDatabase" localSheetId="1" hidden="1">'SO 000 - Vedlejší a ostat...'!$C$82:$K$102</definedName>
    <definedName name="_xlnm._FilterDatabase" localSheetId="2" hidden="1">'SO 100 - Komunikace a zpe...'!$C$85:$K$288</definedName>
    <definedName name="_xlnm._FilterDatabase" localSheetId="3" hidden="1">'SO 400 - Veřejné osvětlení'!$C$81:$K$146</definedName>
    <definedName name="_xlnm._FilterDatabase" localSheetId="4" hidden="1">'SO 461 - Úprava trakčního...'!$C$85:$K$127</definedName>
    <definedName name="_xlnm._FilterDatabase" localSheetId="5" hidden="1">'SO 501 - Vodovod'!$C$83:$K$165</definedName>
    <definedName name="_xlnm.Print_Titles" localSheetId="0">'Rekapitulace stavby'!$49:$49</definedName>
    <definedName name="_xlnm.Print_Titles" localSheetId="1">'SO 000 - Vedlejší a ostat...'!$82:$82</definedName>
    <definedName name="_xlnm.Print_Titles" localSheetId="2">'SO 100 - Komunikace a zpe...'!$85:$85</definedName>
    <definedName name="_xlnm.Print_Titles" localSheetId="3">'SO 400 - Veřejné osvětlení'!$81:$81</definedName>
    <definedName name="_xlnm.Print_Titles" localSheetId="4">'SO 461 - Úprava trakčního...'!$85:$85</definedName>
    <definedName name="_xlnm.Print_Titles" localSheetId="5">'SO 501 - Vodovod'!$83:$83</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1">'SO 000 - Vedlejší a ostat...'!$C$4:$J$36,'SO 000 - Vedlejší a ostat...'!$C$42:$J$64,'SO 000 - Vedlejší a ostat...'!$C$70:$K$102</definedName>
    <definedName name="_xlnm.Print_Area" localSheetId="2">'SO 100 - Komunikace a zpe...'!$C$4:$J$36,'SO 100 - Komunikace a zpe...'!$C$42:$J$67,'SO 100 - Komunikace a zpe...'!$C$73:$K$288</definedName>
    <definedName name="_xlnm.Print_Area" localSheetId="3">'SO 400 - Veřejné osvětlení'!$C$4:$J$36,'SO 400 - Veřejné osvětlení'!$C$42:$J$63,'SO 400 - Veřejné osvětlení'!$C$69:$K$146</definedName>
    <definedName name="_xlnm.Print_Area" localSheetId="4">'SO 461 - Úprava trakčního...'!$C$4:$J$36,'SO 461 - Úprava trakčního...'!$C$42:$J$67,'SO 461 - Úprava trakčního...'!$C$73:$K$127</definedName>
    <definedName name="_xlnm.Print_Area" localSheetId="5">'SO 501 - Vodovod'!$C$4:$J$36,'SO 501 - Vodovod'!$C$42:$J$65,'SO 501 - Vodovod'!$C$71:$K$165</definedName>
  </definedNames>
  <calcPr fullCalcOnLoad="1"/>
</workbook>
</file>

<file path=xl/sharedStrings.xml><?xml version="1.0" encoding="utf-8"?>
<sst xmlns="http://schemas.openxmlformats.org/spreadsheetml/2006/main" count="5708" uniqueCount="1293">
  <si>
    <t>583441970</t>
  </si>
  <si>
    <t>štěrkodrť frakce 0-63</t>
  </si>
  <si>
    <t>190766651</t>
  </si>
  <si>
    <t>175111101</t>
  </si>
  <si>
    <t>Obsypání potrubí ručně sypaninou z vhodných hornin tř. 1 až 4 nebo materiálem připraveným podél výkopu ve vzdálenosti do 3 m od jeho kraje, pro jakoukoliv hloubku výkopu a míru zhutnění bez prohození sypaniny</t>
  </si>
  <si>
    <t>1332681928</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</si>
  <si>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</si>
  <si>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583312000</t>
  </si>
  <si>
    <t>štěrkopísek netříděný zásypový materiál</t>
  </si>
  <si>
    <t>-473274161</t>
  </si>
  <si>
    <t>117,2*2 'Přepočtené koeficientem množství</t>
  </si>
  <si>
    <t>-1480073794</t>
  </si>
  <si>
    <t>Vodorovné konstrukce</t>
  </si>
  <si>
    <t>451573111</t>
  </si>
  <si>
    <t>Lože pod potrubí, stoky a drobné objekty v otevřeném výkopu z písku a štěrkopísku do 63 mm</t>
  </si>
  <si>
    <t>150855209</t>
  </si>
  <si>
    <t xml:space="preserve">Poznámka k souboru cen:
1. Ceny -1111 a -1192 lze použít i pro zřízení sběrných vrstev nad drenážními trubkami. 2. V cenách -5111 a -1192 jsou započteny i náklady na prohození výkopku získaného při zemních pracích. </t>
  </si>
  <si>
    <t>85134000-R</t>
  </si>
  <si>
    <t>Přepojení vodovodu</t>
  </si>
  <si>
    <t>1244563902</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</si>
  <si>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</si>
  <si>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85134001-R</t>
  </si>
  <si>
    <t>Dočasný vodovod</t>
  </si>
  <si>
    <t>837504806</t>
  </si>
  <si>
    <t>85134002-R</t>
  </si>
  <si>
    <t>Drobný montážní materiál</t>
  </si>
  <si>
    <t>-1917347414</t>
  </si>
  <si>
    <t>851371131</t>
  </si>
  <si>
    <t>Montáž potrubí z trub litinových tlakových hrdlových v otevřeném výkopu s integrovaným těsněním DN 300</t>
  </si>
  <si>
    <t>114539052</t>
  </si>
  <si>
    <t>552531160</t>
  </si>
  <si>
    <t>trouba kanalizační hrdlová litinová pozinkovaná 6 m DN 300 mm</t>
  </si>
  <si>
    <t>-1823653115</t>
  </si>
  <si>
    <t>857371131</t>
  </si>
  <si>
    <t>Montáž litinových tvarovek na potrubí litinovém tlakovém jednoosých na potrubí z trub hrdlových v otevřeném výkopu, kanálu nebo v šachtě s integrovaným těsněním DN 300</t>
  </si>
  <si>
    <t>-344906312</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</si>
  <si>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</si>
  <si>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552539340</t>
  </si>
  <si>
    <t>koleno hrdlové z tvárné litiny,práškový epoxid, tl.250µm MMK-kus DN 300-30°</t>
  </si>
  <si>
    <t>750305721</t>
  </si>
  <si>
    <t>552538110</t>
  </si>
  <si>
    <t>tvarovka hrdlová s hrdlovou odbočkou z tvárné litiny,práškový epoxid, tl.250µm MMB-kus DN 100/100 mm</t>
  </si>
  <si>
    <t>-1064665812</t>
  </si>
  <si>
    <t>55252251-R</t>
  </si>
  <si>
    <t>SEK 300 - 0,5 m</t>
  </si>
  <si>
    <t>-1001899135</t>
  </si>
  <si>
    <t>55252252-R</t>
  </si>
  <si>
    <t>SEK 300 - 3,5 m</t>
  </si>
  <si>
    <t>-1768101753</t>
  </si>
  <si>
    <t>55252253-R</t>
  </si>
  <si>
    <t>SEK 300 - 3,7 m</t>
  </si>
  <si>
    <t>-407470157</t>
  </si>
  <si>
    <t>871211141</t>
  </si>
  <si>
    <t>Montáž vodovodního potrubí z plastů v otevřeném výkopu z polyetylenu PE 100 svařovaných na tupo SDR 11/PN16 D 63 x 5,8 mm</t>
  </si>
  <si>
    <t>-353201201</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</si>
  <si>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</si>
  <si>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286131130</t>
  </si>
  <si>
    <t>potrubí vodovodní PE100 PN16 SDR11 6 m, 100 m, 63 x 5,8 mm</t>
  </si>
  <si>
    <t>1116055452</t>
  </si>
  <si>
    <t>891371112</t>
  </si>
  <si>
    <t>Montáž vodovodních armatur na potrubí šoupátek nebo klapek uzavíracích v otevřeném výkopu nebo v šachtách s osazením zemní soupravy (bez poklopů) DN 300</t>
  </si>
  <si>
    <t>-324134430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</si>
  <si>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</si>
  <si>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422212380</t>
  </si>
  <si>
    <t>šoupě přírubové vovodovodní , dlouhá stavební délka DN 300 PN10</t>
  </si>
  <si>
    <t>1640610524</t>
  </si>
  <si>
    <t>891379111</t>
  </si>
  <si>
    <t>Montáž vodovodních armatur na potrubí navrtávacích pasů s ventilem Jt 1 MPa, na potrubí z trub litinových, ocelových nebo plastických hmot DN 300</t>
  </si>
  <si>
    <t>-1845328225</t>
  </si>
  <si>
    <t>4227141-R</t>
  </si>
  <si>
    <t>pas navrtávací z tvárné litiny DN 300</t>
  </si>
  <si>
    <t>155949050</t>
  </si>
  <si>
    <t>892372121</t>
  </si>
  <si>
    <t>Tlakové zkoušky vzduchem těsnícími vaky ucpávkovými DN 300</t>
  </si>
  <si>
    <t>úsek</t>
  </si>
  <si>
    <t>157227459</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</si>
  <si>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</si>
  <si>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892381111</t>
  </si>
  <si>
    <t>Tlakové zkoušky vodou na potrubí DN 250, 300 nebo 350</t>
  </si>
  <si>
    <t>-22444432</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</si>
  <si>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</si>
  <si>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892383122</t>
  </si>
  <si>
    <t>Proplach a dezinfekce vodovodního potrubí DN 250, 300 nebo 350</t>
  </si>
  <si>
    <t>266761500</t>
  </si>
  <si>
    <t xml:space="preserve">Poznámka k souboru cen:
1. V cenách jsou započteny náklady na napuštění a vypuštění vody, dodání vody a dezinfekčního prostředku. </t>
  </si>
  <si>
    <t>9999991-R</t>
  </si>
  <si>
    <t>Projednání a zajištění výluky vodovodního řadu, včetně souvisejících prací PVK</t>
  </si>
  <si>
    <t>-1211009199</t>
  </si>
  <si>
    <t>899401112</t>
  </si>
  <si>
    <t>Osazení poklopů litinových šoupátkových</t>
  </si>
  <si>
    <t>1058516345</t>
  </si>
  <si>
    <t xml:space="preserve">Poznámka k souboru cen:
1. V cenách osazení poklopů jsou započteny i náklady na jejich podezdění. 2. V cenách nejsou započteny náklady na dodání poklopů; tyto se oceňují ve specifikaci. Ztratné se nestanoví. </t>
  </si>
  <si>
    <t>422913520</t>
  </si>
  <si>
    <t>poklop litinový typ - šoupátkový</t>
  </si>
  <si>
    <t>-317929243</t>
  </si>
  <si>
    <t>8997221-R</t>
  </si>
  <si>
    <t>Krytí potrubí výstražnou fólií z PVC šířky 34cm</t>
  </si>
  <si>
    <t>-13652856</t>
  </si>
  <si>
    <t>998273102</t>
  </si>
  <si>
    <t>Přesun hmot pro trubní vedení hloubené z trub litinových pro vodovody nebo kanalizace v otevřeném výkopu dopravní vzdálenost do 15 m</t>
  </si>
  <si>
    <t>2118893766</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</si>
  <si>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</si>
  <si>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998273129</t>
  </si>
  <si>
    <t>Přesun hmot pro trubní vedení hloubené z trub litinových Příplatek k cenám za zvětšený přesun přes vymezenou největší dopravní vzdálenost za každých dalších i započatých 5000 m</t>
  </si>
  <si>
    <t>1363278495</t>
  </si>
  <si>
    <t>Práce a dodávky M</t>
  </si>
  <si>
    <t>23-M</t>
  </si>
  <si>
    <t>Montáže potrubí</t>
  </si>
  <si>
    <t>2300821-R</t>
  </si>
  <si>
    <t>Zrušení stávajícího vodovodního řadu DN 300 - zafoukáním interním materiálem</t>
  </si>
  <si>
    <t>233994873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</si>
  <si>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</si>
  <si>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</si>
  <si>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</si>
  <si>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</si>
  <si>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0"/>
      </rPr>
      <t xml:space="preserve">Rekapitulace stavby </t>
    </r>
    <r>
      <rPr>
        <sz val="9"/>
        <rFont val="Trebuchet MS"/>
        <family val="0"/>
      </rPr>
      <t>obsahuje sestavu Rekapitulace stavby a Rekapitulace objektů stavby a soupisů prací.</t>
    </r>
  </si>
  <si>
    <r>
      <t xml:space="preserve">V sestavě </t>
    </r>
    <r>
      <rPr>
        <b/>
        <sz val="9"/>
        <rFont val="Trebuchet MS"/>
        <family val="0"/>
      </rPr>
      <t>Rekapitulace stavby</t>
    </r>
    <r>
      <rPr>
        <sz val="9"/>
        <rFont val="Trebuchet MS"/>
        <family val="0"/>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</si>
  <si>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</si>
  <si>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0"/>
      </rPr>
      <t>Rekapitulace objektů stavby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</si>
  <si>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</si>
  <si>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</si>
  <si>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</si>
  <si>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</si>
  <si>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</si>
  <si>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</si>
  <si>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</si>
  <si>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</si>
  <si>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</si>
  <si>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</si>
  <si>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</si>
  <si>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</si>
  <si>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</si>
  <si>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0"/>
      </rPr>
      <t xml:space="preserve">Soupis prací </t>
    </r>
    <r>
      <rPr>
        <sz val="9"/>
        <rFont val="Trebuchet MS"/>
        <family val="0"/>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</si>
  <si>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</si>
  <si>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</si>
  <si>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</si>
  <si>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</si>
  <si>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</si>
  <si>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</si>
  <si>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</si>
  <si>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</si>
  <si>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</si>
  <si>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</si>
  <si>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</si>
  <si>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</si>
  <si>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</si>
  <si>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</si>
  <si>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</si>
  <si>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</si>
  <si>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</si>
  <si>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</si>
  <si>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</si>
  <si>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</si>
  <si>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</si>
  <si>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</si>
  <si>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</si>
  <si>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</si>
  <si>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</si>
  <si>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</si>
  <si>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</si>
  <si>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</si>
  <si>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</si>
  <si>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</si>
  <si>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</si>
  <si>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</si>
  <si>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</si>
  <si>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</si>
  <si>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</si>
  <si>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</si>
  <si>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</si>
  <si>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</si>
  <si>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</si>
  <si>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</si>
  <si>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</si>
  <si>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</si>
  <si>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</si>
  <si>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</si>
  <si>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</si>
  <si>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</si>
  <si>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</si>
  <si>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</si>
  <si>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</si>
  <si>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</si>
  <si>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</si>
  <si>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</si>
  <si>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</si>
  <si>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</si>
  <si>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</si>
  <si>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</si>
  <si>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</si>
  <si>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</si>
  <si>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</si>
  <si>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</si>
  <si>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</si>
  <si>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</si>
  <si>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</si>
  <si>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</si>
  <si>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</si>
  <si>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</si>
  <si>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</si>
  <si>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</si>
  <si>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</si>
  <si>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</si>
  <si>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</si>
  <si>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</si>
  <si>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</si>
  <si>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</si>
  <si>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</si>
  <si>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</si>
  <si>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</si>
  <si>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</si>
  <si>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</si>
  <si>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</si>
  <si>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</si>
  <si>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</si>
  <si>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</si>
  <si>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</si>
  <si>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</si>
  <si>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</si>
  <si>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</si>
  <si>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</si>
  <si>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</si>
  <si>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</si>
  <si>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</si>
  <si>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</si>
  <si>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</si>
  <si>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</si>
  <si>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</si>
  <si>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</si>
  <si>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</si>
  <si>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</si>
  <si>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</si>
  <si>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</si>
  <si>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</si>
  <si>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</si>
  <si>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</si>
  <si>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</si>
  <si>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</si>
  <si>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</si>
  <si>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</si>
  <si>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</si>
  <si>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</si>
  <si>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</si>
  <si>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</si>
  <si>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</si>
  <si>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</si>
  <si>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</si>
  <si>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</si>
  <si>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</si>
  <si>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</si>
  <si>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</si>
  <si>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</si>
  <si>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</si>
  <si>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</si>
  <si>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</si>
  <si>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</si>
  <si>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</si>
  <si>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</si>
  <si>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</si>
  <si>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</si>
  <si>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</si>
  <si>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</si>
  <si>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</si>
  <si>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</si>
  <si>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</si>
  <si>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</si>
  <si>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</si>
  <si>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</si>
  <si>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</si>
  <si>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</si>
  <si>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</si>
  <si>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</si>
  <si>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</si>
  <si>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</si>
  <si>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</si>
  <si>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</si>
  <si>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</si>
  <si>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</si>
  <si>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</si>
  <si>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</si>
  <si>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</si>
  <si>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</si>
  <si>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</si>
  <si>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</si>
  <si>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</si>
  <si>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</si>
  <si>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</si>
  <si>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</si>
  <si>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</si>
  <si>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</si>
  <si>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</si>
  <si>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</si>
  <si>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</si>
  <si>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</si>
  <si>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1140671933</t>
  </si>
  <si>
    <t>Pol114</t>
  </si>
  <si>
    <t>Pojistková vložka skleněná, In = 6A na DIN lištu</t>
  </si>
  <si>
    <t>342416921</t>
  </si>
  <si>
    <t>Pol115</t>
  </si>
  <si>
    <t>Elektrovýzbroj - stožárová svorkovnice 1,5 - 35, vícesvorková</t>
  </si>
  <si>
    <t>-535444846</t>
  </si>
  <si>
    <t>Pol116</t>
  </si>
  <si>
    <t>Označovací štítek stožáru VO</t>
  </si>
  <si>
    <t>-1481300196</t>
  </si>
  <si>
    <t>Pol117</t>
  </si>
  <si>
    <t>Označovací štítek kabelu</t>
  </si>
  <si>
    <t>-452889371</t>
  </si>
  <si>
    <t>Pol118</t>
  </si>
  <si>
    <t>Ochr. asfalt. lak Renolak ALN pro nátěr spodní části stožáru</t>
  </si>
  <si>
    <t>-815475571</t>
  </si>
  <si>
    <t>Pol119</t>
  </si>
  <si>
    <t>PVC pouzdro pro stožár VO</t>
  </si>
  <si>
    <t>1849469725</t>
  </si>
  <si>
    <t>Pol120</t>
  </si>
  <si>
    <t>Keramická deska (dlaždice)</t>
  </si>
  <si>
    <t>1803926936</t>
  </si>
  <si>
    <t>Pol121</t>
  </si>
  <si>
    <t>Kabel CYKY-J 3x1,5mm2</t>
  </si>
  <si>
    <t>-1931773525</t>
  </si>
  <si>
    <t>Pol122</t>
  </si>
  <si>
    <t>Kabel CYKY-J 4x6mm2</t>
  </si>
  <si>
    <t>-404940936</t>
  </si>
  <si>
    <t>Pol123</t>
  </si>
  <si>
    <t>Drát FeZn f10mm, uložený ve výkopu</t>
  </si>
  <si>
    <t>-1951372767</t>
  </si>
  <si>
    <t>Pol124</t>
  </si>
  <si>
    <t>Uzemňovací svorka</t>
  </si>
  <si>
    <t>92896309</t>
  </si>
  <si>
    <t>Pol125</t>
  </si>
  <si>
    <t>Kabelová koncovka do 4x35mm2</t>
  </si>
  <si>
    <t>464719796</t>
  </si>
  <si>
    <t>Pol126</t>
  </si>
  <si>
    <t>Korugovaná chránička HDPE/LDPE A110mm</t>
  </si>
  <si>
    <t>-1581200532</t>
  </si>
  <si>
    <t>Pol128</t>
  </si>
  <si>
    <t>Drobný elektroinstalační materiál</t>
  </si>
  <si>
    <t>-773248833</t>
  </si>
  <si>
    <t>Pol134</t>
  </si>
  <si>
    <t>Kabel CYKY-J 4X25mm2</t>
  </si>
  <si>
    <t>645315694</t>
  </si>
  <si>
    <t>Pol80</t>
  </si>
  <si>
    <t>Výstražná bezp. PE fólie 330mmx0,4mm, červená</t>
  </si>
  <si>
    <t>2005452695</t>
  </si>
  <si>
    <t>Úkony orientační</t>
  </si>
  <si>
    <t>Pol135</t>
  </si>
  <si>
    <t>Autorský dozor</t>
  </si>
  <si>
    <t>hod</t>
  </si>
  <si>
    <t>2074419518</t>
  </si>
  <si>
    <t>Pol136</t>
  </si>
  <si>
    <t>Výchozí revize elektro</t>
  </si>
  <si>
    <t>1356630779</t>
  </si>
  <si>
    <t>Pol137</t>
  </si>
  <si>
    <t>Geodetické práce po ukončení montáže</t>
  </si>
  <si>
    <t>-1801479428</t>
  </si>
  <si>
    <t>Pol138</t>
  </si>
  <si>
    <t>Dokumentace skutečného provedení stavby</t>
  </si>
  <si>
    <t>1871680949</t>
  </si>
  <si>
    <t>Pol139</t>
  </si>
  <si>
    <t>Práce technika, koordinace, inženýrská činnost</t>
  </si>
  <si>
    <t>1957254360</t>
  </si>
  <si>
    <t>SO 461 - Úprava trakčního vedení</t>
  </si>
  <si>
    <t xml:space="preserve">HSV - Práce a dodávky </t>
  </si>
  <si>
    <t xml:space="preserve">    1 - Vodiče</t>
  </si>
  <si>
    <t xml:space="preserve">    2 - Závěsy TD</t>
  </si>
  <si>
    <t xml:space="preserve">    3 - Příčná pole</t>
  </si>
  <si>
    <t xml:space="preserve">    4 - Napájení</t>
  </si>
  <si>
    <t xml:space="preserve">    5 - Podélná pole</t>
  </si>
  <si>
    <t xml:space="preserve">    6 - Stožáry TV</t>
  </si>
  <si>
    <t xml:space="preserve">    7 - Zemní práce</t>
  </si>
  <si>
    <t xml:space="preserve">    8 - Demontáže</t>
  </si>
  <si>
    <t xml:space="preserve">    9 - Ostatní zajišťovací práce</t>
  </si>
  <si>
    <t xml:space="preserve">Práce a dodávky </t>
  </si>
  <si>
    <t>Vodiče</t>
  </si>
  <si>
    <t>210030763</t>
  </si>
  <si>
    <t>Trolejový drát CU 150, vč. mont</t>
  </si>
  <si>
    <t>1300753199</t>
  </si>
  <si>
    <t>210030472-S</t>
  </si>
  <si>
    <t>Lano 25 ANTICORO, vč. mont.</t>
  </si>
  <si>
    <t>1747270536</t>
  </si>
  <si>
    <t>210030502-S</t>
  </si>
  <si>
    <t>Lano CU 120 - pr. prop.včet.záv.</t>
  </si>
  <si>
    <t>-21543804</t>
  </si>
  <si>
    <t>210300503</t>
  </si>
  <si>
    <t>Lano CU 120 ukonč.včetně svorek</t>
  </si>
  <si>
    <t>-648090608</t>
  </si>
  <si>
    <t>Závěsy TD</t>
  </si>
  <si>
    <t>211030743</t>
  </si>
  <si>
    <t>Závěs TD pružný - přímá/delta</t>
  </si>
  <si>
    <t>-1266801186</t>
  </si>
  <si>
    <t>211030751</t>
  </si>
  <si>
    <t>Úsekový dělič včetně závěsů příd. lanem (silový)</t>
  </si>
  <si>
    <t>1416420043</t>
  </si>
  <si>
    <t>Příčná pole</t>
  </si>
  <si>
    <t>2100306-R</t>
  </si>
  <si>
    <t>Konzola sklolaminátová včetně vyv 1x 9m zdvojená</t>
  </si>
  <si>
    <t>-1936563835</t>
  </si>
  <si>
    <t>21003011-R</t>
  </si>
  <si>
    <t>T 41-5(3) Kotvení lana na stožár s regulací izolované</t>
  </si>
  <si>
    <t>1564613255</t>
  </si>
  <si>
    <t>2100307-R</t>
  </si>
  <si>
    <t>T 41-6 I. Kotvení lana na stožár bez reg. izolované</t>
  </si>
  <si>
    <t>-719018006</t>
  </si>
  <si>
    <t>21003000-R</t>
  </si>
  <si>
    <t>Objímka na st. T - připáskováno</t>
  </si>
  <si>
    <t>-1487636005</t>
  </si>
  <si>
    <t>21000308-R</t>
  </si>
  <si>
    <t>Závěs na zdi s tlumičem (kotva stáv.)</t>
  </si>
  <si>
    <t>1686912303</t>
  </si>
  <si>
    <t>2100308-R</t>
  </si>
  <si>
    <t>Trojsměrné spojené</t>
  </si>
  <si>
    <t>977042436</t>
  </si>
  <si>
    <t>Napájení</t>
  </si>
  <si>
    <t>211030752</t>
  </si>
  <si>
    <t>Odpojovač IVEP na stožár vč. připojení a ovládání</t>
  </si>
  <si>
    <t>-1161023666</t>
  </si>
  <si>
    <t>211030753</t>
  </si>
  <si>
    <t>Růžková bleskojistka na stožár, vč. svodu a ukolejnění</t>
  </si>
  <si>
    <t>-285748715</t>
  </si>
  <si>
    <t>Podélná pole</t>
  </si>
  <si>
    <t>R-1</t>
  </si>
  <si>
    <t>Regulace přilehlých úseků TRAM - jednokolejně</t>
  </si>
  <si>
    <t>-255641187</t>
  </si>
  <si>
    <t>R-2</t>
  </si>
  <si>
    <t>Regulace a jízdní zkoušky a revize</t>
  </si>
  <si>
    <t>517497805</t>
  </si>
  <si>
    <t>R-3</t>
  </si>
  <si>
    <t>Sjízdná spojka TD - vč. montáže</t>
  </si>
  <si>
    <t>-606136588</t>
  </si>
  <si>
    <t>Stožáry TV</t>
  </si>
  <si>
    <t>R-4</t>
  </si>
  <si>
    <t>Stožár C 10 - vo vč. povrchové úpravy</t>
  </si>
  <si>
    <t>1584823940</t>
  </si>
  <si>
    <t>R-5</t>
  </si>
  <si>
    <t>Tabulka výstražná</t>
  </si>
  <si>
    <t>-1491207344</t>
  </si>
  <si>
    <t>R-6</t>
  </si>
  <si>
    <t>Vytyčení základů</t>
  </si>
  <si>
    <t>-523372693</t>
  </si>
  <si>
    <t>R-7</t>
  </si>
  <si>
    <t>Základ stožáru - výkop + 20%</t>
  </si>
  <si>
    <t>494598904</t>
  </si>
  <si>
    <t>R-8</t>
  </si>
  <si>
    <t>Beton vč. zapísk + 20%</t>
  </si>
  <si>
    <t>339327723</t>
  </si>
  <si>
    <t>R-9</t>
  </si>
  <si>
    <t>Ocelová roura základu 3m/8mm, d=500mm</t>
  </si>
  <si>
    <t>808188830</t>
  </si>
  <si>
    <t>R-10</t>
  </si>
  <si>
    <t>Ostatní plast PE 500</t>
  </si>
  <si>
    <t>85182053</t>
  </si>
  <si>
    <t>R-11</t>
  </si>
  <si>
    <t>Montáž stožáru T</t>
  </si>
  <si>
    <t>-1912135567</t>
  </si>
  <si>
    <t>R-12</t>
  </si>
  <si>
    <t>Odvoz zeminy do 15 km</t>
  </si>
  <si>
    <t>1116909422</t>
  </si>
  <si>
    <t>R-13</t>
  </si>
  <si>
    <t>Skládkovné</t>
  </si>
  <si>
    <t>-1348815680</t>
  </si>
  <si>
    <t>R-14</t>
  </si>
  <si>
    <t>Demontáž stožáru vč.základu do hl. 1m</t>
  </si>
  <si>
    <t>-1492970955</t>
  </si>
  <si>
    <t>R-15</t>
  </si>
  <si>
    <t>Prov.kotvení TV jednokolejně montáž-demontáž</t>
  </si>
  <si>
    <t>2021256308</t>
  </si>
  <si>
    <t>R-16</t>
  </si>
  <si>
    <t>Demontáž stávajícího TV</t>
  </si>
  <si>
    <t>2084047348</t>
  </si>
  <si>
    <t>Ostatní zajišťovací práce</t>
  </si>
  <si>
    <t>9989981-R</t>
  </si>
  <si>
    <t>Projednání a zajištění výluky tramvajové dopravy vč. náhradní autobusové dopravy, vč. souvisejících prací</t>
  </si>
  <si>
    <t>-237153077</t>
  </si>
  <si>
    <t>SO 501 - Vodovod</t>
  </si>
  <si>
    <t xml:space="preserve">    4 - Vodorovné konstrukce</t>
  </si>
  <si>
    <t>M - Práce a dodávky M</t>
  </si>
  <si>
    <t xml:space="preserve">    23-M - Montáže potrubí</t>
  </si>
  <si>
    <t>115101301</t>
  </si>
  <si>
    <t>Pohotovost záložní čerpací soupravy pro dopravní výšku do 10 m s uvažovaným průměrným přítokem do 500 l/min</t>
  </si>
  <si>
    <t>den</t>
  </si>
  <si>
    <t>-1023795506</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</si>
  <si>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</si>
  <si>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119001423</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</si>
  <si>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přes 6 kabelů</t>
  </si>
  <si>
    <t>1125350865</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</si>
  <si>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</si>
  <si>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132201202</t>
  </si>
  <si>
    <t>Hloubení zapažených i nezapažených rýh šířky přes 600 do 2 000 mm s urovnáním dna do předepsaného profilu a spádu v hornině tř. 3 přes 100 do 1 000 m3</t>
  </si>
  <si>
    <t>2064950575</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</si>
  <si>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</si>
  <si>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132201209</t>
  </si>
  <si>
    <t>Hloubení zapažených i nezapažených rýh šířky přes 600 do 2 000 mm s urovnáním dna do předepsaného profilu a spádu v hornině tř. 3 Příplatek k cenám za lepivost horniny tř. 3</t>
  </si>
  <si>
    <t>1931478079</t>
  </si>
  <si>
    <t>151841111</t>
  </si>
  <si>
    <t>Pažicí boxy pro pažení a rozepření stěn rýh podzemního vedení velmi lehké osazení a odstranění hloubka výkopu do 2,5 m do 1 m</t>
  </si>
  <si>
    <t>1501007140</t>
  </si>
  <si>
    <t xml:space="preserve">Poznámka k souboru cen:
1. Množství měrných jednotek pažicích boxů se určuje v m2 obou ploch stěn výkopu, které je třeba pažit. 2. Množství měrných jednotek příplatku odpovídá výměře stanovené pro položky pažicích boxů. Tato výměra se násobí počtem dnů, po které je průměrně zapažen 1 m2 výkopu (nejedná se o celkový počet dní pažení výkopu). </t>
  </si>
  <si>
    <t>151841211</t>
  </si>
  <si>
    <t>Pažicí boxy pro pažení a rozepření stěn rýh podzemního vedení velmi lehké Příplatek za první a každý další den zapažení 1 m2 výkopu k ceně 151 84-1111</t>
  </si>
  <si>
    <t>301489491</t>
  </si>
  <si>
    <t>161101101</t>
  </si>
  <si>
    <t>Svislé přemístění výkopku bez naložení do dopravní nádoby avšak s vyprázdněním dopravní nádoby na hromadu nebo do dopravního prostředku z horniny tř. 1 až 4, při hloubce výkopu přes 1 do 2,5 m</t>
  </si>
  <si>
    <t>1255820129</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</si>
  <si>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</si>
  <si>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Vodorovné přemístění výkopku nebo sypaniny po suchu na obvyklém dopravním prostředku, bez naložení výkopku, avšak se složením bez rozhrnutí z horniny tř. 1 až 4 na vzdálenost přes 9 000 do 10 000 m</t>
  </si>
  <si>
    <t>833161099</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</si>
  <si>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</si>
  <si>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</si>
  <si>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1850288603</t>
  </si>
  <si>
    <t>855001539</t>
  </si>
  <si>
    <t>-1681843955</t>
  </si>
  <si>
    <t>1572682560</t>
  </si>
  <si>
    <t>174101101</t>
  </si>
  <si>
    <t>Zásyp sypaninou z jakékoliv horniny s uložením výkopku ve vrstvách se zhutněním jam, šachet, rýh nebo kolem objektů v těchto vykopávkách</t>
  </si>
  <si>
    <t>-1547967128</t>
  </si>
  <si>
    <t>22</t>
  </si>
  <si>
    <t>M</t>
  </si>
  <si>
    <t>583439300</t>
  </si>
  <si>
    <t>kamenivo drcené hrubé frakce 16-32</t>
  </si>
  <si>
    <t>t</t>
  </si>
  <si>
    <t>-779672126</t>
  </si>
  <si>
    <t>23</t>
  </si>
  <si>
    <t>213141111</t>
  </si>
  <si>
    <t>Zřízení vrstvy z geotextilie filtrační, separační, odvodňovací, ochranné, výztužné nebo protierozní v rovině nebo ve sklonu do 1:5, šířky do 3 m</t>
  </si>
  <si>
    <t>-1437865596</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</si>
  <si>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</si>
  <si>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24</t>
  </si>
  <si>
    <t>693110050</t>
  </si>
  <si>
    <t>geotextilie tkaná polypropylenová 380 g/m2</t>
  </si>
  <si>
    <t>711011555</t>
  </si>
  <si>
    <t>VV</t>
  </si>
  <si>
    <t>308,55*1,15 'Přepočtené koeficientem množství</t>
  </si>
  <si>
    <t>25</t>
  </si>
  <si>
    <t>171201201</t>
  </si>
  <si>
    <t>Uložení sypaniny na skládky</t>
  </si>
  <si>
    <t>-110161109</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</si>
  <si>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</si>
  <si>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26</t>
  </si>
  <si>
    <t>171201201-1</t>
  </si>
  <si>
    <t>Uložení sypaniny na meziskládku</t>
  </si>
  <si>
    <t>-1703688408</t>
  </si>
  <si>
    <t>27</t>
  </si>
  <si>
    <t>171201211</t>
  </si>
  <si>
    <t>Uložení sypaniny poplatek za uložení sypaniny na skládce (skládkovné)</t>
  </si>
  <si>
    <t>-917317969</t>
  </si>
  <si>
    <t>28</t>
  </si>
  <si>
    <t>181301102</t>
  </si>
  <si>
    <t>Rozprostření a urovnání ornice v rovině nebo ve svahu sklonu do 1:5 při souvislé ploše do 500 m2, tl. vrstvy přes 100 do 150 mm</t>
  </si>
  <si>
    <t>-351541924</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</si>
  <si>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</si>
  <si>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29</t>
  </si>
  <si>
    <t>181411122</t>
  </si>
  <si>
    <t>Založení trávníku na půdě předem připravené plochy do 1000 m2 výsevem včetně utažení lučního na svahu přes 1:5 do 1:2</t>
  </si>
  <si>
    <t>-428551704</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</si>
  <si>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</si>
  <si>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30</t>
  </si>
  <si>
    <t>005724150</t>
  </si>
  <si>
    <t>osivo směs travní parková směs exclusive</t>
  </si>
  <si>
    <t>kg</t>
  </si>
  <si>
    <t>-1791042660</t>
  </si>
  <si>
    <t>31</t>
  </si>
  <si>
    <t>181951102</t>
  </si>
  <si>
    <t>Úprava pláně vyrovnáním výškových rozdílů v hornině tř. 1 až 4 se zhutněním</t>
  </si>
  <si>
    <t>1493414542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</si>
  <si>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</si>
  <si>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32</t>
  </si>
  <si>
    <t>181951102-1</t>
  </si>
  <si>
    <t>1926654071</t>
  </si>
  <si>
    <t>Zakládání</t>
  </si>
  <si>
    <t>33</t>
  </si>
  <si>
    <t>211971122</t>
  </si>
  <si>
    <t>Zřízení opláštění výplně z geotextilie odvodňovacích žeber nebo trativodů v rýze nebo zářezu se stěnami svislými nebo šikmými o sklonu přes 1:2 při rozvinuté šířce opláštění přes 2,5 m</t>
  </si>
  <si>
    <t>1591575357</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</si>
  <si>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</si>
  <si>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34</t>
  </si>
  <si>
    <t>693111480</t>
  </si>
  <si>
    <t>geotextilie netkaná PP 400 g/m2 do š 8,8 m</t>
  </si>
  <si>
    <t>1539642011</t>
  </si>
  <si>
    <t>236*1,02</t>
  </si>
  <si>
    <t>Součet</t>
  </si>
  <si>
    <t>35</t>
  </si>
  <si>
    <t>212752311</t>
  </si>
  <si>
    <t>Trativody z drenážních trubek se zřízením štěrkopískového lože pod trubky a s jejich obsypem v průměrném celkovém množství do 0,15 m3/m v otevřeném výkopu z trubek plastových tuhých SN 8 DN 100</t>
  </si>
  <si>
    <t>1115625923</t>
  </si>
  <si>
    <t>36</t>
  </si>
  <si>
    <t>R52</t>
  </si>
  <si>
    <t>Chránička kabelů ve vjezdu do žlabů - dodávka a montáž (včetně obetonování)</t>
  </si>
  <si>
    <t>-154955405</t>
  </si>
  <si>
    <t>Komunikace pozemní</t>
  </si>
  <si>
    <t>37</t>
  </si>
  <si>
    <t>564851111</t>
  </si>
  <si>
    <t>Podklad ze štěrkodrti ŠD s rozprostřením a zhutněním, po zhutnění tl. 150 mm</t>
  </si>
  <si>
    <t>-388771449</t>
  </si>
  <si>
    <t>"chodník"1022</t>
  </si>
  <si>
    <t>38</t>
  </si>
  <si>
    <t>564861111</t>
  </si>
  <si>
    <t>Podklad ze štěrkodrti ŠD s rozprostřením a zhutněním, po zhutnění tl. 200 mm</t>
  </si>
  <si>
    <t>-729721771</t>
  </si>
  <si>
    <t>"nová vozovka"935</t>
  </si>
  <si>
    <t>39</t>
  </si>
  <si>
    <t>565166112</t>
  </si>
  <si>
    <t>Asfaltový beton vrstva podkladní ACP 22 (obalované kamenivo hrubozrnné - OKH) s rozprostřením a zhutněním v pruhu šířky do 3 m, po zhutnění tl. 90 mm</t>
  </si>
  <si>
    <t>-1742319580</t>
  </si>
  <si>
    <t xml:space="preserve">Poznámka k souboru cen:
1. ČSN EN 13108-1 připouští pro ACP 22 pouze tl. 60 až 100 mm. </t>
  </si>
  <si>
    <t>40</t>
  </si>
  <si>
    <t>567121114</t>
  </si>
  <si>
    <t>Podklad ze směsi stmelené cementem SC bez dilatačních spár, s rozprostřením a zhutněním SC C 3/4 (SC I), po zhutnění tl. 150 mm</t>
  </si>
  <si>
    <t>2110494005</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</si>
  <si>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</si>
  <si>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41</t>
  </si>
  <si>
    <t>567122R</t>
  </si>
  <si>
    <t>Podklad ze směsi stmelené cementem SC C 8/10 (KSC I) tl. 180 mm</t>
  </si>
  <si>
    <t>-90458781</t>
  </si>
  <si>
    <t>42</t>
  </si>
  <si>
    <t>573111111</t>
  </si>
  <si>
    <t>Postřik infiltrační PI z asfaltu silničního s posypem kamenivem, v množství 0,60 kg/m2</t>
  </si>
  <si>
    <t>-901771595</t>
  </si>
  <si>
    <t>43</t>
  </si>
  <si>
    <t>573211107</t>
  </si>
  <si>
    <t>Postřik spojovací PS bez posypu kamenivem z asfaltu silničního, v množství 0,30 kg/m2</t>
  </si>
  <si>
    <t>1744023642</t>
  </si>
  <si>
    <t>44</t>
  </si>
  <si>
    <t>577145131</t>
  </si>
  <si>
    <t>Asfaltový beton vrstva obrusná ACO 16 (ABH) s rozprostřením a zhutněním z modifikovaného asfaltu, po zhutnění v pruhu šířky do 3 m tl. 50 mm</t>
  </si>
  <si>
    <t>1212215666</t>
  </si>
  <si>
    <t xml:space="preserve">Poznámka k souboru cen:
1. ČSN EN 13108-1 připouští pro ACO 16 pouze tl. 45 až 60 mm. </t>
  </si>
  <si>
    <t>45</t>
  </si>
  <si>
    <t>577145R</t>
  </si>
  <si>
    <t>Asfaltový beton vrstva obrusná ACO 16 (ABH) tl. 50 mm š do 3 m z modifikovaného asfaltu, s rozptýlenými aramidovými vlákny (forta fi)</t>
  </si>
  <si>
    <t>555468518</t>
  </si>
  <si>
    <t>46</t>
  </si>
  <si>
    <t>577155132</t>
  </si>
  <si>
    <t>Asfaltový beton vrstva ložní ACL 16 (ABH) s rozprostřením a zhutněním z modifikovaného asfaltu v pruhu šířky do 3 m, po zhutnění tl. 60 mm</t>
  </si>
  <si>
    <t>-1832315608</t>
  </si>
  <si>
    <t xml:space="preserve">Poznámka k souboru cen:
1. ČSN EN 13108-1 připouští pro ACL 16 pouze tl. 50 až 70 mm. </t>
  </si>
  <si>
    <t>47</t>
  </si>
  <si>
    <t>591411111</t>
  </si>
  <si>
    <t>Kladení dlažby z mozaiky komunikací pro pěší s vyplněním spár, s dvojím beraněním a se smetením přebytečného materiálu na vzdálenost do 3 m jednobarevné, s ložem tl. do 40 mm z kameniva</t>
  </si>
  <si>
    <t>275599421</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</si>
  <si>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</si>
  <si>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"Chodník + kontrastní pás"888+26</t>
  </si>
  <si>
    <t>48</t>
  </si>
  <si>
    <t>R50</t>
  </si>
  <si>
    <t>mozaika kamenná</t>
  </si>
  <si>
    <t>-924671061</t>
  </si>
  <si>
    <t>"chodník + kontrastní pás"888+26</t>
  </si>
  <si>
    <t>49</t>
  </si>
  <si>
    <t>460650151</t>
  </si>
  <si>
    <t xml:space="preserve">Vozovky a chodníky kladení kamenné dlažby včetně spárování, do lože z kameniva těženého </t>
  </si>
  <si>
    <t>64</t>
  </si>
  <si>
    <t>441306201</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</si>
  <si>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</si>
  <si>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"vjezd"19-2,5</t>
  </si>
  <si>
    <t>50</t>
  </si>
  <si>
    <t>R55</t>
  </si>
  <si>
    <t>kamenná dlažba</t>
  </si>
  <si>
    <t>256</t>
  </si>
  <si>
    <t>-2033836687</t>
  </si>
  <si>
    <t>51</t>
  </si>
  <si>
    <t>5914111-R</t>
  </si>
  <si>
    <t>812321846</t>
  </si>
  <si>
    <t>"OSP dlažba"134+2,5</t>
  </si>
  <si>
    <t>52</t>
  </si>
  <si>
    <t>583111-R</t>
  </si>
  <si>
    <t>Chodník kamenná mozaika - slepecká dlažka tl.60mm ( comming chodníkový)</t>
  </si>
  <si>
    <t>1976083608</t>
  </si>
  <si>
    <t>"chodník kamenná mozaika slepecká"134</t>
  </si>
  <si>
    <t>53</t>
  </si>
  <si>
    <t>583112-R</t>
  </si>
  <si>
    <t>Chodník kamenná dlažba - slepecká dlažba tl. 80mm ( comming pojížděný)</t>
  </si>
  <si>
    <t>-1457146243</t>
  </si>
  <si>
    <t>"vjezd kamenná dlažba"2,5</t>
  </si>
  <si>
    <t>54</t>
  </si>
  <si>
    <t>599141111</t>
  </si>
  <si>
    <t>Vyplnění spár mezi silničními dílci jakékoliv tloušťky živičnou zálivkou</t>
  </si>
  <si>
    <t>-1372045603</t>
  </si>
  <si>
    <t xml:space="preserve">Poznámka k souboru cen:
1. Ceny lze použít i pro vyplnění spár podkladu z betonu prostého, který se oceňuje cenami souboru cen 567 1 . - . . Podklad z prostého betonu. 2. V ceně 14-1111 jsou započteny i náklady na vyčištění spár. </t>
  </si>
  <si>
    <t>55</t>
  </si>
  <si>
    <t>632621R</t>
  </si>
  <si>
    <t>Litý asfalt o tl vrstvy 80 mm rozprostřený ručně (podél nových obrub)</t>
  </si>
  <si>
    <t>-1486696213</t>
  </si>
  <si>
    <t>56</t>
  </si>
  <si>
    <t>R53</t>
  </si>
  <si>
    <t>Přídlažba (odvodňovací proužek u obruby, bílá/hladká 500*250*80) - dodávka a montáž</t>
  </si>
  <si>
    <t>bm</t>
  </si>
  <si>
    <t>560718297</t>
  </si>
  <si>
    <t>57</t>
  </si>
  <si>
    <t>R54</t>
  </si>
  <si>
    <t>Hladká kamenná deska 250 mm - dodávka a montáž</t>
  </si>
  <si>
    <t>-2032623431</t>
  </si>
  <si>
    <t>Trubní vedení</t>
  </si>
  <si>
    <t>58</t>
  </si>
  <si>
    <t>899431111</t>
  </si>
  <si>
    <t>Výšková úprava uličního vstupu nebo vpusti do 200 mm zvýšením krycího hrnce, šoupěte nebo hydrantu bez úpravy armatur</t>
  </si>
  <si>
    <t>kus</t>
  </si>
  <si>
    <t>1013804287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</si>
  <si>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</si>
  <si>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Ostatní konstrukce a práce, bourání</t>
  </si>
  <si>
    <t>59</t>
  </si>
  <si>
    <t>265456-R</t>
  </si>
  <si>
    <t xml:space="preserve">Osazení antiparkovacích litinových sloupků do pouzdra a do lože z betonu </t>
  </si>
  <si>
    <t>ks</t>
  </si>
  <si>
    <t>-1758657727</t>
  </si>
  <si>
    <t>60</t>
  </si>
  <si>
    <t>534462-R</t>
  </si>
  <si>
    <t>Litinový antiparkovací sloupek</t>
  </si>
  <si>
    <t>-1498201329</t>
  </si>
  <si>
    <t>61</t>
  </si>
  <si>
    <t>914111111</t>
  </si>
  <si>
    <t>Montáž svislé dopravní značky základní velikosti do 1 m2 objímkami na sloupky nebo konzoly</t>
  </si>
  <si>
    <t>1728240697</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</si>
  <si>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</si>
  <si>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62</t>
  </si>
  <si>
    <t>404455530</t>
  </si>
  <si>
    <t>značka dopravní svislá retroreflexní fólie tř. 1, Al prolis, D 700 mm</t>
  </si>
  <si>
    <t>-1449607123</t>
  </si>
  <si>
    <t>63</t>
  </si>
  <si>
    <t>914511111</t>
  </si>
  <si>
    <t>Montáž sloupku dopravních značek délky do 3,5 m do betonového základu</t>
  </si>
  <si>
    <t>-812273825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</si>
  <si>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</si>
  <si>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</si>
  <si>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</si>
  <si>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-837417653</t>
  </si>
  <si>
    <t>65</t>
  </si>
  <si>
    <t>915131112</t>
  </si>
  <si>
    <t>Vodorovné dopravní značení stříkané barvou přechody pro chodce, šipky, symboly bílé retroreflexní</t>
  </si>
  <si>
    <t>34248608</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</si>
  <si>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</si>
  <si>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66</t>
  </si>
  <si>
    <t>915611111</t>
  </si>
  <si>
    <t>Předznačení pro vodorovné značení stříkané barvou nebo prováděné z nátěrových hmot liniové dělicí čáry, vodicí proužky</t>
  </si>
  <si>
    <t>-1091940425</t>
  </si>
  <si>
    <t xml:space="preserve">Poznámka k souboru cen:
1. Množství měrných jednotek se určuje: a) pro cenu -1111 v m délky dělicí čáry nebo vodícího proužku (včetně mezer), b) pro cenu -1112 v m2 natírané nebo stříkané plochy. </t>
  </si>
  <si>
    <t>67</t>
  </si>
  <si>
    <t>915621111</t>
  </si>
  <si>
    <t>Předznačení pro vodorovné značení stříkané barvou nebo prováděné z nátěrových hmot plošné šipky, symboly, nápisy</t>
  </si>
  <si>
    <t>-1058260538</t>
  </si>
  <si>
    <t>68</t>
  </si>
  <si>
    <t>916241113</t>
  </si>
  <si>
    <t>Osazení obrubníku kamenného se zřízením lože, s vyplněním a zatřením spár cementovou maltou ležatého s boční opěrou z betonu prostého tř. C 12/15, do lože z betonu prostého téže značky</t>
  </si>
  <si>
    <t>1008024471</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</si>
  <si>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</si>
  <si>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341+70+97+34+135</t>
  </si>
  <si>
    <t>69</t>
  </si>
  <si>
    <t>583803350</t>
  </si>
  <si>
    <t>obrubník kamenný přímý, žula, OP3</t>
  </si>
  <si>
    <t>-1920179161</t>
  </si>
  <si>
    <t>70</t>
  </si>
  <si>
    <t>583803R</t>
  </si>
  <si>
    <t>obrubník kamenný přímý, žula, atyp 20x30</t>
  </si>
  <si>
    <t>396280802</t>
  </si>
  <si>
    <t>71</t>
  </si>
  <si>
    <t>5838041-R</t>
  </si>
  <si>
    <t>obrubník kamenný obloukový , žula,OP3</t>
  </si>
  <si>
    <t>-585042670</t>
  </si>
  <si>
    <t>72</t>
  </si>
  <si>
    <t>583803440</t>
  </si>
  <si>
    <t>obrubník kamenný přímý, žula, OP4</t>
  </si>
  <si>
    <t>-291494325</t>
  </si>
  <si>
    <t>97</t>
  </si>
  <si>
    <t>73</t>
  </si>
  <si>
    <t>583803740</t>
  </si>
  <si>
    <t>obrubník kamenný přímý, žula, OP7</t>
  </si>
  <si>
    <t>-667254424</t>
  </si>
  <si>
    <t>74</t>
  </si>
  <si>
    <t>583803140</t>
  </si>
  <si>
    <t>obrubník ABO</t>
  </si>
  <si>
    <t>633895981</t>
  </si>
  <si>
    <t>135</t>
  </si>
  <si>
    <t>75</t>
  </si>
  <si>
    <t>916991121</t>
  </si>
  <si>
    <t>Lože pod obrubníky, krajníky nebo obruby z dlažebních kostek z betonu prostého tř. C 16/20</t>
  </si>
  <si>
    <t>-1207784442</t>
  </si>
  <si>
    <t>76</t>
  </si>
  <si>
    <t>919112233</t>
  </si>
  <si>
    <t>Řezání dilatačních spár v živičném krytu vytvoření komůrky pro těsnící zálivku šířky 20 mm, hloubky 40 mm</t>
  </si>
  <si>
    <t>942518578</t>
  </si>
  <si>
    <t xml:space="preserve">Poznámka k souboru cen:
1. V cenách jsou započteny i náklady na vyčištění spár po řezání. </t>
  </si>
  <si>
    <t>77</t>
  </si>
  <si>
    <t>919121233</t>
  </si>
  <si>
    <t>Utěsnění dilatačních spár zálivkou za studena v cementobetonovém nebo živičném krytu včetně adhezního nátěru bez těsnicího profilu pod zálivkou, pro komůrky šířky 20 mm, hloubky 40 mm</t>
  </si>
  <si>
    <t>-1813774751</t>
  </si>
  <si>
    <t xml:space="preserve">Poznámka k souboru cen:
1. V cenách jsou započteny i náklady na vyčištění spár před těsněním a zalitím a náklady na impregnaci, těsnění a zalití spár včetně dodání hmot. </t>
  </si>
  <si>
    <t>78</t>
  </si>
  <si>
    <t>966006132</t>
  </si>
  <si>
    <t>Odstranění dopravních nebo orientačních značek se sloupkem s uložením hmot na vzdálenost do 20 m nebo s naložením na dopravní prostředek, se zásypem jam a jeho zhutněním s betonovou patkou</t>
  </si>
  <si>
    <t>1881962068</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</si>
  <si>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</si>
  <si>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79</t>
  </si>
  <si>
    <t>966006211</t>
  </si>
  <si>
    <t>Odstranění (demontáž) svislých dopravních značek s odklizením materiálu na skládku na vzdálenost do 20 m nebo s naložením na dopravní prostředek ze sloupů, sloupků nebo konzol</t>
  </si>
  <si>
    <t>-1099006856</t>
  </si>
  <si>
    <t xml:space="preserve">Poznámka k souboru cen:
1. Přemístění demontovaných značek na vzdálenost přes 20 m se oceňuje cenami souborů cen 997 22-1 Vodorovná doprava vybouraných hmot. </t>
  </si>
  <si>
    <t>80</t>
  </si>
  <si>
    <t>966007113</t>
  </si>
  <si>
    <t>Odstranění vodorovného dopravního značení frézováním značeného barvou plošného</t>
  </si>
  <si>
    <t>-1644799610</t>
  </si>
  <si>
    <t xml:space="preserve">Poznámka k souboru cen:
1. V cenách nejsou započteny náklady na očištění vozovky, tyto se oceňují cenami souboru cen 938 90-9 . Odstranění bláta, prachu nebo hlinitého nánosu s povrchu podkladu nebo krytu části C 01 tohoto katalogu. </t>
  </si>
  <si>
    <t>81</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</si>
  <si>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</si>
  <si>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</si>
  <si>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-16726852</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</si>
  <si>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</si>
  <si>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82</t>
  </si>
  <si>
    <t>979071011</t>
  </si>
  <si>
    <t>Očištění vybouraných dlažebních kostek při překopech inženýrských sítí od spojovacího materiálu, s přemístěním hmot na skládku na vzdálenost do 3 m nebo s naložením na dopravní prostředek velkých, s původním vyplněním spár kamenivem těženým</t>
  </si>
  <si>
    <t>1371151586</t>
  </si>
  <si>
    <t xml:space="preserve">Poznámka k souboru cen:
1. Ceny jsou určeny pouze pro případy havárií, přeložek nebo běžných oprav inženýrských sítí. 2. Ceny nelze použít v rámci výstavby nových inženýrských sítí. 3. V cenách jsou započteny i náklady na odklizení odpadových hmot na hromady. 4. Přemístění vybouraných dlažebních kostek na vzdálenost přes 3 m se oceňuje cenami souborů cen 997 22-1 Vodorovná doprava suti. </t>
  </si>
  <si>
    <t>997</t>
  </si>
  <si>
    <t>Přesun sutě</t>
  </si>
  <si>
    <t>83</t>
  </si>
  <si>
    <t>997221551</t>
  </si>
  <si>
    <t>Vodorovná doprava suti bez naložení, ale se složením a s hrubým urovnáním ze sypkých materiálů, na vzdálenost do 1 km</t>
  </si>
  <si>
    <t>-1058099694</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</si>
  <si>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</si>
  <si>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84</t>
  </si>
  <si>
    <t>997221559-1</t>
  </si>
  <si>
    <t>Vodorovná doprava suti bez naložení, ale se složením a s hrubým urovnáním Příplatek k ceně za každý další i započatý 1 km přes 1 km (x20km) - na mezideponii</t>
  </si>
  <si>
    <t>1311650293</t>
  </si>
  <si>
    <t>85</t>
  </si>
  <si>
    <t>997221561</t>
  </si>
  <si>
    <t>Vodorovná doprava suti bez naložení, ale se složením a s hrubým urovnáním z kusových materiálů, na vzdálenost do 1 km</t>
  </si>
  <si>
    <t>-971524343</t>
  </si>
  <si>
    <t>86</t>
  </si>
  <si>
    <t>997221569-1</t>
  </si>
  <si>
    <t>Vodorovná doprava suti bez naložení, ale se složením a s hrubým urovnáním Příplatek k ceně za každý další i započatý 1 km přes 1 km (x20km)</t>
  </si>
  <si>
    <t>-1093861089</t>
  </si>
  <si>
    <t>87</t>
  </si>
  <si>
    <t>997002611</t>
  </si>
  <si>
    <t>Nakládání suti a vybouraných hmot na dopravní prostředek pro vodorovné přemístění</t>
  </si>
  <si>
    <t>1833133380</t>
  </si>
  <si>
    <t xml:space="preserve">Poznámka k souboru cen:
1. Cena platí i pro překládání při lomené dopravě. 2. Cenu nelze použít při dopravě po železnici, po vodě nebo ručně. </t>
  </si>
  <si>
    <t>88</t>
  </si>
  <si>
    <t>997221551-1</t>
  </si>
  <si>
    <t>Vodorovná doprava suti bez naložení, ale se složením a s hrubým urovnáním ze sypkých materiálů, na vzdálenost do 1 km (na skládku)</t>
  </si>
  <si>
    <t>338839195</t>
  </si>
  <si>
    <t>89</t>
  </si>
  <si>
    <t>997221559</t>
  </si>
  <si>
    <t>Vodorovná doprava suti bez naložení, ale se složením a s hrubým urovnáním Příplatek k ceně za každý další i započatý 1 km přes 1 km (x 20km)</t>
  </si>
  <si>
    <t>2044846150</t>
  </si>
  <si>
    <t>90</t>
  </si>
  <si>
    <t>997221815</t>
  </si>
  <si>
    <t>Poplatek za uložení stavebního odpadu na skládce (skládkovné) betonového</t>
  </si>
  <si>
    <t>-1475332038</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</si>
  <si>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</si>
  <si>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91</t>
  </si>
  <si>
    <t>997221855</t>
  </si>
  <si>
    <t>Poplatek za uložení stavebního odpadu na skládce (skládkovné) zeminy a kameniva</t>
  </si>
  <si>
    <t>1951772629</t>
  </si>
  <si>
    <t>92</t>
  </si>
  <si>
    <t>9972218-R</t>
  </si>
  <si>
    <t>Poplatek za uložení stavebního odpadu na skládce (skládkovné) asfaltového bez obsahu dehtu</t>
  </si>
  <si>
    <t>1356545754</t>
  </si>
  <si>
    <t>998</t>
  </si>
  <si>
    <t>Přesun hmot</t>
  </si>
  <si>
    <t>93</t>
  </si>
  <si>
    <t>998225111</t>
  </si>
  <si>
    <t>Přesun hmot pro komunikace s krytem z kameniva, monolitickým betonovým nebo živičným dopravní vzdálenost do 200 m jakékoliv délky objektu</t>
  </si>
  <si>
    <t>1479446331</t>
  </si>
  <si>
    <t xml:space="preserve">Poznámka k souboru cen:
1. Ceny lze použít i pro plochy letišť s krytem monolitickým betonovým nebo živičným. </t>
  </si>
  <si>
    <t>PSV</t>
  </si>
  <si>
    <t>Práce a dodávky PSV</t>
  </si>
  <si>
    <t>711</t>
  </si>
  <si>
    <t>Izolace proti vodě, vlhkosti a plynům</t>
  </si>
  <si>
    <t>94</t>
  </si>
  <si>
    <t>711471053</t>
  </si>
  <si>
    <t>Provedení izolace proti povrchové a podpovrchové tlakové vodě termoplasty na ploše vodorovné V folií z nízkolehčeného PE položenou volně</t>
  </si>
  <si>
    <t>26513693</t>
  </si>
  <si>
    <t xml:space="preserve">Poznámka k souboru cen:
1. Izolace plochy jednotlivě do 10 m2 lze oceňovat cenami příslušných izolací a cenou 711 49-9097 Příplatek za plochy do 10 m2. 2. Cenami lze oceňovat i montáž proti zemní vlhkosti. </t>
  </si>
  <si>
    <t>95</t>
  </si>
  <si>
    <t>283220290</t>
  </si>
  <si>
    <t>fólie zemní hydroizolační mPVC, tl. 2,0 mm</t>
  </si>
  <si>
    <t>-865302777</t>
  </si>
  <si>
    <t>168*1,15</t>
  </si>
  <si>
    <t>96</t>
  </si>
  <si>
    <t>998711201</t>
  </si>
  <si>
    <t>Přesun hmot pro izolace proti vodě, vlhkosti a plynům stanovený procentní sazbou (%) z ceny vodorovná dopravní vzdálenost do 50 m v objektech výšky do 6 m</t>
  </si>
  <si>
    <t>%</t>
  </si>
  <si>
    <t>-52167700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</si>
  <si>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</si>
  <si>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SO 400 - Veřejné osvětlení</t>
  </si>
  <si>
    <t>1 - Demontáže</t>
  </si>
  <si>
    <t>2 - Zemní práce</t>
  </si>
  <si>
    <t>3 - Montáž</t>
  </si>
  <si>
    <t>4 - Materiál</t>
  </si>
  <si>
    <t>HSV - Úkony orientační</t>
  </si>
  <si>
    <t xml:space="preserve">    5 - Úkony orientační</t>
  </si>
  <si>
    <t>Demontáže</t>
  </si>
  <si>
    <t>Pol83</t>
  </si>
  <si>
    <t>Kabelové pískové lože</t>
  </si>
  <si>
    <t>-999696175</t>
  </si>
  <si>
    <t>Pol84</t>
  </si>
  <si>
    <t>Betonový základ stožáru VO</t>
  </si>
  <si>
    <t>1059974434</t>
  </si>
  <si>
    <t>Pol85</t>
  </si>
  <si>
    <t xml:space="preserve">Kabely VO typu CYKY </t>
  </si>
  <si>
    <t>1687794910</t>
  </si>
  <si>
    <t>Pol66</t>
  </si>
  <si>
    <t>Vytyčení kabelové trasy</t>
  </si>
  <si>
    <t>km</t>
  </si>
  <si>
    <t>805536176</t>
  </si>
  <si>
    <t>Pol86</t>
  </si>
  <si>
    <t>Výkop pro základy stožárů, zem. tř. 3</t>
  </si>
  <si>
    <t>503366989</t>
  </si>
  <si>
    <t>Pol88</t>
  </si>
  <si>
    <t>Výkop kabelové rýhy hloubka 120cm, šíře 50cm</t>
  </si>
  <si>
    <t>194861213</t>
  </si>
  <si>
    <t>Pol89</t>
  </si>
  <si>
    <t>Uložení PVC pouzdra pro stožáry typu JB, P, KL</t>
  </si>
  <si>
    <t>1720651002</t>
  </si>
  <si>
    <t>Pol90</t>
  </si>
  <si>
    <t>Uložení plechu či keramické desky (dlaždice) pod stožáry</t>
  </si>
  <si>
    <t>-1994818538</t>
  </si>
  <si>
    <t>Pol91</t>
  </si>
  <si>
    <t>Pokládka chráničky HDPE/LDPE do A110mm</t>
  </si>
  <si>
    <t>-1753944701</t>
  </si>
  <si>
    <t>Pol70</t>
  </si>
  <si>
    <t>Pokládka výstražné bezpečnostní PE fólie 330mmx0,4mm</t>
  </si>
  <si>
    <t>804025903</t>
  </si>
  <si>
    <t>Pol71</t>
  </si>
  <si>
    <t>Zásyp kabelové rýhy hloubka 90cm, šíře 50cm</t>
  </si>
  <si>
    <t>-79725982</t>
  </si>
  <si>
    <t>Pol72</t>
  </si>
  <si>
    <t>-1972599566</t>
  </si>
  <si>
    <t>Pol82</t>
  </si>
  <si>
    <t xml:space="preserve">Zásyp kabelové rýhy </t>
  </si>
  <si>
    <t>-1500988549</t>
  </si>
  <si>
    <t>Pol73</t>
  </si>
  <si>
    <t>Zhutnění zeminy zahrnutých výkopů, hutnění po 20 cm</t>
  </si>
  <si>
    <t>1827123919</t>
  </si>
  <si>
    <t>Pol74</t>
  </si>
  <si>
    <t>Naložení přebytečného výkopku</t>
  </si>
  <si>
    <t>795159962</t>
  </si>
  <si>
    <t>Pol75</t>
  </si>
  <si>
    <t>Odvoz zeminy a sutě lokalita (do 3km)</t>
  </si>
  <si>
    <t>-1980671636</t>
  </si>
  <si>
    <t>Pol76</t>
  </si>
  <si>
    <t>Skládkovné - zemina</t>
  </si>
  <si>
    <t>-1867670983</t>
  </si>
  <si>
    <t>Pol77</t>
  </si>
  <si>
    <t>Zkouška hutnění zeminy</t>
  </si>
  <si>
    <t>1784557218</t>
  </si>
  <si>
    <t>Pol93</t>
  </si>
  <si>
    <t>Zhotovení beton. základu stožárů typu OSV do 12,0m</t>
  </si>
  <si>
    <t>1375524283</t>
  </si>
  <si>
    <t>Pol95</t>
  </si>
  <si>
    <t>Ostatní zemní práce</t>
  </si>
  <si>
    <t>948152332</t>
  </si>
  <si>
    <t>Montáž</t>
  </si>
  <si>
    <t>Pol96</t>
  </si>
  <si>
    <t>Montáž stožáru do OSV12, OSVP6,5 vč. nátěrových úprav</t>
  </si>
  <si>
    <t>-1207344188</t>
  </si>
  <si>
    <t>Pol97</t>
  </si>
  <si>
    <t xml:space="preserve">Montáž výložníku na stožár 8m až 14m </t>
  </si>
  <si>
    <t>722729631</t>
  </si>
  <si>
    <t>Pol98</t>
  </si>
  <si>
    <t>Montáž výboj. svítidla vč. zdroje na výložník stožáru vč. zapojení</t>
  </si>
  <si>
    <t>1648583182</t>
  </si>
  <si>
    <t>Pol99</t>
  </si>
  <si>
    <t>Montáž elektrovýzbroje - stožárová svorkovnice 1,5 -35, jedno- a více-svorková</t>
  </si>
  <si>
    <t>1521822347</t>
  </si>
  <si>
    <t>Pol100</t>
  </si>
  <si>
    <t>Montáž pojistky skleněné, In = 6A a 10A na DIN lištu</t>
  </si>
  <si>
    <t>519986350</t>
  </si>
  <si>
    <t>Pol101</t>
  </si>
  <si>
    <t xml:space="preserve">Montáž kabelu CYKY-J 3x1,5mm2, propojení ve stožárech </t>
  </si>
  <si>
    <t>-464163004</t>
  </si>
  <si>
    <t>Pol102</t>
  </si>
  <si>
    <t>Pokládka kabelu do průřezu 4x25mm2 uložený, napájecí kabel pro stožáry</t>
  </si>
  <si>
    <t>-1487584707</t>
  </si>
  <si>
    <t>Pol103</t>
  </si>
  <si>
    <t>Zatažení/uložení kabelu do průřezu 4x6mm2 do chráničky - napojení označníků</t>
  </si>
  <si>
    <t>74041161</t>
  </si>
  <si>
    <t>Pol104</t>
  </si>
  <si>
    <t>Zhotovení koncovky pro kabely do průřezu 4x35mm2, zapojení</t>
  </si>
  <si>
    <t>1715725964</t>
  </si>
  <si>
    <t>Pol105</t>
  </si>
  <si>
    <t>Uložení zemnícího drátu do kabelové rýhy, vč. zapojení</t>
  </si>
  <si>
    <t>593947663</t>
  </si>
  <si>
    <t>Pol106</t>
  </si>
  <si>
    <t>Montáž označovacího štítku stožáru VO</t>
  </si>
  <si>
    <t>447326414</t>
  </si>
  <si>
    <t>Pol107</t>
  </si>
  <si>
    <t>Montáž svorek hromosvodových typu SR01, SR02, SR03</t>
  </si>
  <si>
    <t>-1411483805</t>
  </si>
  <si>
    <t>Pol17</t>
  </si>
  <si>
    <t>Montáž označovacího štítku kabelu</t>
  </si>
  <si>
    <t>-2111351674</t>
  </si>
  <si>
    <t>Materiál</t>
  </si>
  <si>
    <t>Pol108</t>
  </si>
  <si>
    <t>Stožár ocelový typu OSV, výška 10,0m</t>
  </si>
  <si>
    <t>-1721397267</t>
  </si>
  <si>
    <t>Pol110</t>
  </si>
  <si>
    <t>Výložník typu J1-1500/0°</t>
  </si>
  <si>
    <t>-227610611</t>
  </si>
  <si>
    <t>Pol111</t>
  </si>
  <si>
    <t>Svítidlo výbojkové typu SAFÍR S2, 230V/50Hz, 50W, IP66/IP44, O dříku stožáru 60mm</t>
  </si>
  <si>
    <t>92913401</t>
  </si>
  <si>
    <t>Pol113</t>
  </si>
  <si>
    <t>Světelný zdroj - sodíková vysokotlaká výbojka čirá150 W</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</si>
  <si>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</si>
  <si>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Export VZ</t>
  </si>
  <si>
    <t>List obsahuje:</t>
  </si>
  <si>
    <t>1) Rekapitulace stavby</t>
  </si>
  <si>
    <t>2) Rekapitulace objektů stavby a soupisů prací</t>
  </si>
  <si>
    <t>3.0</t>
  </si>
  <si>
    <t>ZAMOK</t>
  </si>
  <si>
    <t>False</t>
  </si>
  <si>
    <t>{bdb12fd7-30db-4d7f-ad78-13778a540fa5}</t>
  </si>
  <si>
    <t>0,01</t>
  </si>
  <si>
    <t>21</t>
  </si>
  <si>
    <t>15</t>
  </si>
  <si>
    <t>REKAPITULACE STAVBY</t>
  </si>
  <si>
    <t>v ---  níže se nacházejí doplnkové a pomocné údaje k sestavám  --- v</t>
  </si>
  <si>
    <t>Návod na vyplnění</t>
  </si>
  <si>
    <t>0,001</t>
  </si>
  <si>
    <t>Kód:</t>
  </si>
  <si>
    <t>999412/18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</si>
  <si>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</si>
  <si>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</si>
  <si>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Praha bez bariér - Komunardů - úpravy zastávek</t>
  </si>
  <si>
    <t>KSO:</t>
  </si>
  <si>
    <t/>
  </si>
  <si>
    <t>CC-CZ:</t>
  </si>
  <si>
    <t>Místo:</t>
  </si>
  <si>
    <t>Praha 7 - Holešovice</t>
  </si>
  <si>
    <t>Datum:</t>
  </si>
  <si>
    <t>29. 11. 2017</t>
  </si>
  <si>
    <t>Zadavatel:</t>
  </si>
  <si>
    <t>IČ:</t>
  </si>
  <si>
    <t xml:space="preserve"> </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</si>
  <si>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</si>
  <si>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</si>
  <si>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</si>
  <si>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</si>
  <si>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</si>
  <si>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</si>
  <si>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</si>
  <si>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</si>
  <si>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</si>
  <si>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</si>
  <si>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</si>
  <si>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</si>
  <si>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</si>
  <si>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</si>
  <si>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</si>
  <si>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</si>
  <si>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</si>
  <si>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</si>
  <si>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</si>
  <si>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</si>
  <si>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</si>
  <si>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</si>
  <si>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</si>
  <si>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</si>
  <si>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</si>
  <si>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</si>
  <si>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</si>
  <si>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</si>
  <si>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</si>
  <si>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</si>
  <si>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</si>
  <si>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</si>
  <si>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</si>
  <si>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</si>
  <si>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</si>
  <si>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</si>
  <si>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</si>
  <si>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</si>
  <si>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</si>
  <si>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</si>
  <si>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</si>
  <si>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</si>
  <si>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</si>
  <si>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</si>
  <si>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</si>
  <si>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</si>
  <si>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000</t>
  </si>
  <si>
    <t>Vedlejší a ostatní rozpočtové náklady</t>
  </si>
  <si>
    <t>STA</t>
  </si>
  <si>
    <t>1</t>
  </si>
  <si>
    <t>{a739b4ef-184a-40a2-8fd9-08e4fe15df23}</t>
  </si>
  <si>
    <t>2</t>
  </si>
  <si>
    <t>SO 100</t>
  </si>
  <si>
    <t>Komunikace a zpevněné plochy</t>
  </si>
  <si>
    <t>{2fdd530f-fa7d-4f95-a33b-4ab3076bcec7}</t>
  </si>
  <si>
    <t>SO 400</t>
  </si>
  <si>
    <t>Veřejné osvětlení</t>
  </si>
  <si>
    <t>{911d835c-9316-45ad-8c32-140d69608ea2}</t>
  </si>
  <si>
    <t>SO 461</t>
  </si>
  <si>
    <t>Úprava trakčního vedení</t>
  </si>
  <si>
    <t>{844712c9-a9ca-4206-b77f-495ecd681df2}</t>
  </si>
  <si>
    <t>SO 501</t>
  </si>
  <si>
    <t>Vodovod</t>
  </si>
  <si>
    <t>{310f56cd-ee06-4796-bec4-3e30144e71f2}</t>
  </si>
  <si>
    <t>1) Krycí list soupisu</t>
  </si>
  <si>
    <t>2) Rekapitulace</t>
  </si>
  <si>
    <t>3) Soupis prací</t>
  </si>
  <si>
    <t>Zpět na list:</t>
  </si>
  <si>
    <t>Rekapitulace stavby</t>
  </si>
  <si>
    <t>KRYCÍ LIST SOUPISU</t>
  </si>
  <si>
    <t>Objekt:</t>
  </si>
  <si>
    <t>SO 000 - Vedlejší a ostatní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</si>
  <si>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</si>
  <si>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</si>
  <si>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</si>
  <si>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</si>
  <si>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</si>
  <si>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</si>
  <si>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</si>
  <si>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</si>
  <si>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</si>
  <si>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</si>
  <si>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</si>
  <si>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</si>
  <si>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</si>
  <si>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</si>
  <si>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</si>
  <si>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</si>
  <si>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</si>
  <si>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</si>
  <si>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</si>
  <si>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</si>
  <si>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</si>
  <si>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</si>
  <si>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</si>
  <si>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</si>
  <si>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</si>
  <si>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</si>
  <si>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</si>
  <si>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Vedlejší rozpočtové náklady</t>
  </si>
  <si>
    <t>5</t>
  </si>
  <si>
    <t>ROZPOCET</t>
  </si>
  <si>
    <t>VRN1</t>
  </si>
  <si>
    <t>Průzkumné, geodetické a projektové práce</t>
  </si>
  <si>
    <t>K</t>
  </si>
  <si>
    <t>0100010-R</t>
  </si>
  <si>
    <t xml:space="preserve">Zhotovení DIO + získání DIR </t>
  </si>
  <si>
    <t>kpl.</t>
  </si>
  <si>
    <t>1024</t>
  </si>
  <si>
    <t>-1238735512</t>
  </si>
  <si>
    <t>011454000</t>
  </si>
  <si>
    <t>Průzkumné, geodetické a projektové práce průzkumné práce měření (monitoring) vibrací</t>
  </si>
  <si>
    <t>CS ÚRS 2017 02</t>
  </si>
  <si>
    <t>-1964776152</t>
  </si>
  <si>
    <t>3</t>
  </si>
  <si>
    <t>012002000</t>
  </si>
  <si>
    <t>Geodetické práce a zaměření skutečného provedení</t>
  </si>
  <si>
    <t>kpl</t>
  </si>
  <si>
    <t>2020679359</t>
  </si>
  <si>
    <t>4</t>
  </si>
  <si>
    <t>012303000</t>
  </si>
  <si>
    <t>Průzkumné, geodetické a projektové práce geodetické práce po výstavbě pasportizace a repasportizace a fotodokumentace</t>
  </si>
  <si>
    <t>1888013119</t>
  </si>
  <si>
    <t>013244000</t>
  </si>
  <si>
    <t>Dokumentace pro provádění stavby - dopracování dokumentace pro realizaci stavby</t>
  </si>
  <si>
    <t>-1882354612</t>
  </si>
  <si>
    <t>6</t>
  </si>
  <si>
    <t>013254000</t>
  </si>
  <si>
    <t>Projektové práce dokumentace stavby (výkresová a textová) skutečného provedení stavby</t>
  </si>
  <si>
    <t>1957462024</t>
  </si>
  <si>
    <t>VRN3</t>
  </si>
  <si>
    <t>Zařízení staveniště</t>
  </si>
  <si>
    <t>7</t>
  </si>
  <si>
    <t>030001000</t>
  </si>
  <si>
    <t>730210911</t>
  </si>
  <si>
    <t>8</t>
  </si>
  <si>
    <t>0340020-R</t>
  </si>
  <si>
    <t>Velkoplošná informační tabule na staveništi o stavbě. Výroba včetně podstavce a sloupku, montáž a demontáž</t>
  </si>
  <si>
    <t>Kpl</t>
  </si>
  <si>
    <t>1580104967</t>
  </si>
  <si>
    <t>VRN4</t>
  </si>
  <si>
    <t>Inženýrská činnost</t>
  </si>
  <si>
    <t>9</t>
  </si>
  <si>
    <t>0419030-R</t>
  </si>
  <si>
    <t>Báňská záchranná služba</t>
  </si>
  <si>
    <t>1239363717</t>
  </si>
  <si>
    <t>VRN6</t>
  </si>
  <si>
    <t>Územní vlivy</t>
  </si>
  <si>
    <t>10</t>
  </si>
  <si>
    <t>060001000</t>
  </si>
  <si>
    <t>Základní rozdělení průvodních činností a nákladů územní vlivy</t>
  </si>
  <si>
    <t>-880300531</t>
  </si>
  <si>
    <t>VRN7</t>
  </si>
  <si>
    <t>Provozní vlivy</t>
  </si>
  <si>
    <t>11</t>
  </si>
  <si>
    <t>070001000</t>
  </si>
  <si>
    <t>Základní rozdělení průvodních činností a nákladů provozní vlivy</t>
  </si>
  <si>
    <t>-1990016930</t>
  </si>
  <si>
    <t>VRN9</t>
  </si>
  <si>
    <t>Ostatní náklady</t>
  </si>
  <si>
    <t>12</t>
  </si>
  <si>
    <t>090001000</t>
  </si>
  <si>
    <t>Ostatní náklady - zkoušky</t>
  </si>
  <si>
    <t>1314177582</t>
  </si>
  <si>
    <t>SO 100 - Komunikace a zpevněné plochy</t>
  </si>
  <si>
    <t>HSV - Práce a dodávky HSV</t>
  </si>
  <si>
    <t xml:space="preserve">    1 - Zemní práce</t>
  </si>
  <si>
    <t xml:space="preserve">    2 - Zakládání</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</si>
  <si>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</si>
  <si>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</si>
  <si>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</si>
  <si>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</si>
  <si>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</si>
  <si>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</si>
  <si>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</si>
  <si>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</si>
  <si>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</si>
  <si>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</si>
  <si>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111101101</t>
  </si>
  <si>
    <t>Odstranění travin a rákosu travin, při celkové ploše do 0,1 ha</t>
  </si>
  <si>
    <t>ha</t>
  </si>
  <si>
    <t>706308858</t>
  </si>
  <si>
    <t>PSC</t>
  </si>
  <si>
    <t xml:space="preserve">Poznámka k souboru cen: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</si>
  <si>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111201101</t>
  </si>
  <si>
    <t>Odstranění křovin a stromů s odstraněním kořenů průměru kmene do 100 mm do sklonu terénu 1 : 5, při celkové ploše do 1 000 m2</t>
  </si>
  <si>
    <t>m2</t>
  </si>
  <si>
    <t>-1474282691</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</si>
  <si>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</si>
  <si>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113106271</t>
  </si>
  <si>
    <t>Rozebrání dlažeb a dílců komunikací pro pěší, vozovek a ploch s přemístěním hmot na skládku na vzdálenost do 3 m nebo s naložením na dopravní prostředek vozovek a ploch, s jakoukoliv výplní spár v ploše jednotlivě přes 50 m2 do 200 m2 ze zámkové dlažby s ložem z kameniva</t>
  </si>
  <si>
    <t>1760828648</t>
  </si>
  <si>
    <t xml:space="preserve">Poznámka k souboru cen: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(kromě silničních dílců),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</si>
  <si>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113107183</t>
  </si>
  <si>
    <t>Odstranění podkladů nebo krytů s přemístěním hmot na skládku na vzdálenost do 20 m nebo s naložením na dopravní prostředek v ploše jednotlivě přes 50 m2 do 200 m2 živičných, o tl. vrstvy přes 100 do 150 mm</t>
  </si>
  <si>
    <t>-1085937061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</si>
  <si>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</si>
  <si>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113107222</t>
  </si>
  <si>
    <t>Odstranění podkladů nebo krytů s přemístěním hmot na skládku na vzdálenost do 20 m nebo s naložením na dopravní prostředek v ploše jednotlivě přes 200 m2 z kameniva hrubého drceného, o tl. vrstvy přes 100 do 200 mm</t>
  </si>
  <si>
    <t>-449577152</t>
  </si>
  <si>
    <t>113107230</t>
  </si>
  <si>
    <t>Odstranění podkladů nebo krytů s přemístěním hmot na skládku na vzdálenost do 20 m nebo s naložením na dopravní prostředek v ploše jednotlivě přes 200 m2 z betonu prostého, o tl. vrstvy do 100 mm</t>
  </si>
  <si>
    <t>-233694773</t>
  </si>
  <si>
    <t>113107231</t>
  </si>
  <si>
    <t>Odstranění podkladů nebo krytů s přemístěním hmot na skládku na vzdálenost do 20 m nebo s naložením na dopravní prostředek v ploše jednotlivě přes 200 m2 z betonu prostého, o tl. vrstvy přes 100 do 150 mm</t>
  </si>
  <si>
    <t>2073312418</t>
  </si>
  <si>
    <t>113107241</t>
  </si>
  <si>
    <t>Odstranění podkladů nebo krytů s přemístěním hmot na skládku na vzdálenost do 20 m nebo s naložením na dopravní prostředek v ploše jednotlivě přes 200 m2 živičných, o tl. vrstvy do 50 mm</t>
  </si>
  <si>
    <t>337307463</t>
  </si>
  <si>
    <t>113154265</t>
  </si>
  <si>
    <t>Frézování živičného podkladu nebo krytu s naložením na dopravní prostředek plochy přes 500 do 1 000 m2 s překážkami v trase pruhu šířky přes 1 m do 2 m, tloušťky vrstvy 200 mm</t>
  </si>
  <si>
    <t>483038866</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</si>
  <si>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</si>
  <si>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1132011-R</t>
  </si>
  <si>
    <t>Vytrhání obrub kamenných s vybouráním bet. lože, s přemístěním hmot na skládku na vzdálenost do 3 m nebo s naložením na dopravní prostředek silničních kamenných</t>
  </si>
  <si>
    <t>m</t>
  </si>
  <si>
    <t>1398395724</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</si>
  <si>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</si>
  <si>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113203111</t>
  </si>
  <si>
    <t>Vytrhání obrub s vybouráním lože, s přemístěním hmot na skládku na vzdálenost do 3 m nebo s naložením na dopravní prostředek z dlažebních kostek</t>
  </si>
  <si>
    <t>-289885197</t>
  </si>
  <si>
    <t>122202201</t>
  </si>
  <si>
    <t>Odkopávky a prokopávky nezapažené pro silnice s přemístěním výkopku v příčných profilech na vzdálenost do 15 m nebo s naložením na dopravní prostředek v hornině tř. 3 do 100 m3</t>
  </si>
  <si>
    <t>m3</t>
  </si>
  <si>
    <t>-342069915</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</si>
  <si>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</si>
  <si>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13</t>
  </si>
  <si>
    <t>122202209</t>
  </si>
  <si>
    <t>Odkopávky a prokopávky nezapažené pro silnice s přemístěním výkopku v příčných profilech na vzdálenost do 15 m nebo s naložením na dopravní prostředek v hornině tř. 3 Příplatek k cenám za lepivost horniny tř. 3</t>
  </si>
  <si>
    <t>-1033275453</t>
  </si>
  <si>
    <t>14</t>
  </si>
  <si>
    <t>122202201-1</t>
  </si>
  <si>
    <t>Odkopávky a prokopávky nezapažené pro silnice s přemístěním výkopku v příčných profilech na vzdálenost do 15 m nebo s naložením na dopravní prostředek v hornině tř. 3 do 100 m3 (hl. 0,5 m sanace 25%)</t>
  </si>
  <si>
    <t>1827295853</t>
  </si>
  <si>
    <t>122202209-1</t>
  </si>
  <si>
    <t xml:space="preserve">Odkopávky a prokopávky nezapažené pro silnice s přemístěním výkopku v příčných profilech na vzdálenost do 15 m nebo s naložením na dopravní prostředek v hornině tř. 3 Příplatek k cenám za lepivost horniny tř. 3 ( sanace 25% ) </t>
  </si>
  <si>
    <t>1793227029</t>
  </si>
  <si>
    <t>16</t>
  </si>
  <si>
    <t>140R012-R</t>
  </si>
  <si>
    <t xml:space="preserve">Uliční vpust bourání (celé těleso do hl. 7m - kompletní provedení: položka obsahuje vybourání, odvoz a likvidaci konstrukcí, přesun hmot, skládkovné - komplet. </t>
  </si>
  <si>
    <t>-1965018305</t>
  </si>
  <si>
    <t>17</t>
  </si>
  <si>
    <t>141R013-R</t>
  </si>
  <si>
    <t xml:space="preserve">Uliční vpust - kompletní provedení vč. přípojky, hl. UV 7m: položka obsahuje hloubení a ražení šachty, svislý i vodorovný přesun zeminy, ohlubeň, základový rám, výztužný rám, pažení šachty,dodání kompletu UV, zásyp, lezní oddělení, větrání, zábradlí, zpevnění plochy na dně, čerpání vody a další nezbytné práce pro provedení díla dle projektové dokumentace </t>
  </si>
  <si>
    <t>1077915609</t>
  </si>
  <si>
    <t>18</t>
  </si>
  <si>
    <t>162601102</t>
  </si>
  <si>
    <t>Vodorovné přemístění výkopku nebo sypaniny po suchu na obvyklém dopravním prostředku, bez naložení výkopku, avšak se složením bez rozhrnutí z horniny tř. 1 až 4 na vzdálenost přes 4 000 do 5 000 m na mezideponii</t>
  </si>
  <si>
    <t>1310581608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</si>
  <si>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</si>
  <si>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19</t>
  </si>
  <si>
    <t>162701105</t>
  </si>
  <si>
    <t>Vodorovné přemístění výkopku nebo sypaniny po suchu na obvyklém dopravním prostředku, bez naložení výkopku, avšak se složením bez rozhrnutí z horniny tř. 1 až 4 na vzdálenost přes 9 000 do 10 000 m z mezideponie</t>
  </si>
  <si>
    <t>-708732830</t>
  </si>
  <si>
    <t>20</t>
  </si>
  <si>
    <t>167101102</t>
  </si>
  <si>
    <t>Nakládání, skládání a překládání neulehlého výkopku nebo sypaniny nakládání, množství přes 100 m3, z hornin tř. 1 až 4</t>
  </si>
  <si>
    <t>131672275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</si>
  <si>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</si>
  <si>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171101102</t>
  </si>
  <si>
    <t>Uložení sypaniny do násypů s rozprostřením sypaniny ve vrstvách a s hrubým urovnáním zhutněných s uzavřením povrchu násypu z hornin soudržných s předepsanou mírou zhutnění v procentech výsledků zkoušek Proctor-Standard (dále jen PS) na 96 % PS</t>
  </si>
  <si>
    <t>5065762</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</si>
</sst>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54">
    <font>
      <sz val="8"/>
      <name val="Trebuchet MS"/>
      <family val="2"/>
    </font>
    <font>
      <sz val="11"/>
      <color indexed="8"/>
      <name val="Calibri"/>
      <family val="2"/>
    </font>
    <font>
      <sz val="8"/>
      <color indexed="55"/>
      <name val="Trebuchet MS"/>
      <family val="0"/>
    </font>
    <font>
      <sz val="9"/>
      <name val="Trebuchet MS"/>
      <family val="0"/>
    </font>
    <font>
      <b/>
      <sz val="12"/>
      <name val="Trebuchet MS"/>
      <family val="0"/>
    </font>
    <font>
      <sz val="11"/>
      <name val="Trebuchet MS"/>
      <family val="0"/>
    </font>
    <font>
      <sz val="12"/>
      <color indexed="56"/>
      <name val="Trebuchet MS"/>
      <family val="0"/>
    </font>
    <font>
      <sz val="10"/>
      <color indexed="56"/>
      <name val="Trebuchet MS"/>
      <family val="0"/>
    </font>
    <font>
      <sz val="8"/>
      <color indexed="56"/>
      <name val="Trebuchet MS"/>
      <family val="0"/>
    </font>
    <font>
      <sz val="8"/>
      <color indexed="63"/>
      <name val="Trebuchet MS"/>
      <family val="0"/>
    </font>
    <font>
      <sz val="8"/>
      <color indexed="10"/>
      <name val="Trebuchet MS"/>
      <family val="0"/>
    </font>
    <font>
      <sz val="8"/>
      <color indexed="43"/>
      <name val="Trebuchet MS"/>
      <family val="0"/>
    </font>
    <font>
      <sz val="10"/>
      <name val="Trebuchet MS"/>
      <family val="0"/>
    </font>
    <font>
      <sz val="10"/>
      <color indexed="16"/>
      <name val="Trebuchet MS"/>
      <family val="0"/>
    </font>
    <font>
      <u val="single"/>
      <sz val="10"/>
      <color indexed="12"/>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b/>
      <sz val="8"/>
      <color indexed="55"/>
      <name val="Trebuchet MS"/>
      <family val="0"/>
    </font>
    <font>
      <b/>
      <sz val="10"/>
      <name val="Trebuchet MS"/>
      <family val="0"/>
    </font>
    <font>
      <b/>
      <sz val="9"/>
      <name val="Trebuchet MS"/>
      <family val="0"/>
    </font>
    <font>
      <sz val="12"/>
      <color indexed="55"/>
      <name val="Trebuchet MS"/>
      <family val="0"/>
    </font>
    <font>
      <b/>
      <sz val="12"/>
      <color indexed="16"/>
      <name val="Trebuchet MS"/>
      <family val="0"/>
    </font>
    <font>
      <sz val="12"/>
      <name val="Trebuchet MS"/>
      <family val="0"/>
    </font>
    <font>
      <sz val="18"/>
      <color indexed="12"/>
      <name val="Wingdings 2"/>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0"/>
      <color indexed="12"/>
      <name val="Trebuchet MS"/>
      <family val="0"/>
    </font>
    <font>
      <sz val="8"/>
      <color indexed="16"/>
      <name val="Trebuchet MS"/>
      <family val="0"/>
    </font>
    <font>
      <b/>
      <sz val="8"/>
      <name val="Trebuchet MS"/>
      <family val="0"/>
    </font>
    <font>
      <sz val="7"/>
      <color indexed="55"/>
      <name val="Trebuchet MS"/>
      <family val="0"/>
    </font>
    <font>
      <i/>
      <sz val="7"/>
      <color indexed="55"/>
      <name val="Trebuchet MS"/>
      <family val="0"/>
    </font>
    <font>
      <i/>
      <sz val="8"/>
      <color indexed="12"/>
      <name val="Trebuchet MS"/>
      <family val="0"/>
    </font>
    <font>
      <u val="single"/>
      <sz val="11"/>
      <color indexed="12"/>
      <name val="Calibri"/>
      <family val="0"/>
    </font>
    <font>
      <i/>
      <sz val="9"/>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45">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hair">
        <color indexed="55"/>
      </top>
      <bottom>
        <color indexed="63"/>
      </bottom>
    </border>
    <border>
      <left>
        <color indexed="63"/>
      </left>
      <right style="hair">
        <color indexed="55"/>
      </right>
      <top style="hair">
        <color indexed="55"/>
      </top>
      <bottom>
        <color indexed="63"/>
      </bottom>
    </border>
    <border>
      <left>
        <color indexed="63"/>
      </left>
      <right style="hair">
        <color indexed="55"/>
      </right>
      <top>
        <color indexed="63"/>
      </top>
      <bottom>
        <color indexed="63"/>
      </bottom>
    </border>
    <border>
      <left>
        <color indexed="63"/>
      </left>
      <right style="hair">
        <color indexed="8"/>
      </right>
      <top style="hair">
        <color indexed="8"/>
      </top>
      <bottom style="hair">
        <color indexed="8"/>
      </bottom>
    </border>
    <border>
      <left style="hair">
        <color indexed="55"/>
      </left>
      <right>
        <color indexed="63"/>
      </right>
      <top style="hair">
        <color indexed="55"/>
      </top>
      <bottom style="hair">
        <color indexed="55"/>
      </bottom>
    </border>
    <border>
      <left>
        <color indexed="63"/>
      </left>
      <right>
        <color indexed="63"/>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color indexed="63"/>
      </right>
      <top style="hair">
        <color indexed="55"/>
      </top>
      <bottom>
        <color indexed="63"/>
      </botto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color indexed="63"/>
      </left>
      <right>
        <color indexed="63"/>
      </right>
      <top>
        <color indexed="63"/>
      </top>
      <bottom style="hair">
        <color indexed="55"/>
      </bottom>
    </border>
    <border>
      <left>
        <color indexed="63"/>
      </left>
      <right style="hair">
        <color indexed="55"/>
      </right>
      <top>
        <color indexed="63"/>
      </top>
      <bottom style="hair">
        <color indexed="55"/>
      </bottom>
    </border>
    <border>
      <left>
        <color indexed="63"/>
      </left>
      <right style="thin">
        <color indexed="8"/>
      </right>
      <top style="hair">
        <color indexed="55"/>
      </top>
      <bottom>
        <color indexed="63"/>
      </bottom>
    </border>
    <border>
      <left>
        <color indexed="63"/>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2"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43" fillId="3" borderId="0" applyNumberFormat="0" applyBorder="0" applyAlignment="0" applyProtection="0"/>
    <xf numFmtId="0" fontId="49" fillId="16" borderId="2" applyNumberFormat="0" applyAlignment="0" applyProtection="0"/>
    <xf numFmtId="44"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44"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2" fillId="4" borderId="0" applyNumberFormat="0" applyBorder="0" applyAlignment="0" applyProtection="0"/>
    <xf numFmtId="0" fontId="50" fillId="0" borderId="0" applyNumberFormat="0" applyFill="0" applyBorder="0" applyAlignment="0" applyProtection="0"/>
    <xf numFmtId="0" fontId="45" fillId="7" borderId="8" applyNumberFormat="0" applyAlignment="0" applyProtection="0"/>
    <xf numFmtId="0" fontId="47" fillId="19" borderId="8" applyNumberFormat="0" applyAlignment="0" applyProtection="0"/>
    <xf numFmtId="0" fontId="46" fillId="19" borderId="9" applyNumberFormat="0" applyAlignment="0" applyProtection="0"/>
    <xf numFmtId="0" fontId="51" fillId="0" borderId="0" applyNumberFormat="0" applyFill="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3" borderId="0" applyNumberFormat="0" applyBorder="0" applyAlignment="0" applyProtection="0"/>
  </cellStyleXfs>
  <cellXfs count="372">
    <xf numFmtId="0" fontId="0" fillId="0" borderId="0" xfId="0" applyAlignment="1">
      <alignment/>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0" fillId="0" borderId="0" xfId="0" applyAlignment="1" applyProtection="1">
      <alignment horizontal="center" vertical="center"/>
      <protection locked="0"/>
    </xf>
    <xf numFmtId="0" fontId="11" fillId="17" borderId="0" xfId="0" applyFont="1" applyFill="1" applyAlignment="1" applyProtection="1">
      <alignment horizontal="left" vertical="center"/>
      <protection/>
    </xf>
    <xf numFmtId="0" fontId="12" fillId="17" borderId="0" xfId="0" applyFont="1" applyFill="1" applyAlignment="1" applyProtection="1">
      <alignment vertical="center"/>
      <protection/>
    </xf>
    <xf numFmtId="0" fontId="13" fillId="17" borderId="0" xfId="0" applyFont="1" applyFill="1" applyAlignment="1" applyProtection="1">
      <alignment horizontal="left" vertical="center"/>
      <protection/>
    </xf>
    <xf numFmtId="0" fontId="14" fillId="17" borderId="0" xfId="37" applyFont="1" applyFill="1" applyAlignment="1" applyProtection="1">
      <alignment vertical="center"/>
      <protection/>
    </xf>
    <xf numFmtId="0" fontId="36" fillId="17" borderId="0" xfId="37" applyFill="1" applyAlignment="1">
      <alignment/>
    </xf>
    <xf numFmtId="0" fontId="0" fillId="17" borderId="0" xfId="0" applyFill="1" applyAlignment="1">
      <alignment/>
    </xf>
    <xf numFmtId="0" fontId="11" fillId="17"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15" fillId="0" borderId="0" xfId="0" applyFont="1" applyBorder="1" applyAlignment="1" applyProtection="1">
      <alignment horizontal="left" vertical="center"/>
      <protection/>
    </xf>
    <xf numFmtId="0" fontId="0" fillId="0" borderId="14" xfId="0" applyBorder="1" applyAlignment="1" applyProtection="1">
      <alignment/>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18" borderId="0" xfId="0" applyFont="1" applyFill="1" applyBorder="1" applyAlignment="1" applyProtection="1">
      <alignment horizontal="left" vertical="center"/>
      <protection locked="0"/>
    </xf>
    <xf numFmtId="49" fontId="3" fillId="18" borderId="0" xfId="0" applyNumberFormat="1" applyFont="1" applyFill="1" applyBorder="1" applyAlignment="1" applyProtection="1">
      <alignment horizontal="left" vertical="center"/>
      <protection locked="0"/>
    </xf>
    <xf numFmtId="0" fontId="0" fillId="0" borderId="15" xfId="0" applyBorder="1" applyAlignment="1" applyProtection="1">
      <alignment/>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vertical="center"/>
      <protection/>
    </xf>
    <xf numFmtId="0" fontId="0" fillId="19" borderId="0" xfId="0" applyFont="1" applyFill="1" applyBorder="1" applyAlignment="1" applyProtection="1">
      <alignment vertical="center"/>
      <protection/>
    </xf>
    <xf numFmtId="0" fontId="4" fillId="19" borderId="17" xfId="0" applyFont="1" applyFill="1" applyBorder="1" applyAlignment="1" applyProtection="1">
      <alignment horizontal="left" vertical="center"/>
      <protection/>
    </xf>
    <xf numFmtId="0" fontId="0" fillId="19" borderId="18" xfId="0" applyFont="1" applyFill="1" applyBorder="1" applyAlignment="1" applyProtection="1">
      <alignment vertical="center"/>
      <protection/>
    </xf>
    <xf numFmtId="0" fontId="4" fillId="19" borderId="18" xfId="0" applyFont="1" applyFill="1" applyBorder="1" applyAlignment="1" applyProtection="1">
      <alignment horizontal="center" vertical="center"/>
      <protection/>
    </xf>
    <xf numFmtId="0" fontId="0" fillId="19"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3"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13"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3" xfId="0" applyFont="1" applyBorder="1" applyAlignment="1">
      <alignment vertical="center"/>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3"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24" xfId="0" applyFont="1" applyBorder="1" applyAlignment="1" applyProtection="1">
      <alignment vertical="center"/>
      <protection/>
    </xf>
    <xf numFmtId="0" fontId="3" fillId="19" borderId="25" xfId="0" applyFont="1" applyFill="1" applyBorder="1" applyAlignment="1" applyProtection="1">
      <alignment horizontal="center" vertical="center"/>
      <protection/>
    </xf>
    <xf numFmtId="0" fontId="18" fillId="0" borderId="26" xfId="0" applyFont="1" applyBorder="1" applyAlignment="1" applyProtection="1">
      <alignment horizontal="center" vertical="center" wrapText="1"/>
      <protection/>
    </xf>
    <xf numFmtId="0" fontId="18" fillId="0" borderId="27"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30"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24"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25" fillId="0" borderId="0" xfId="37" applyFont="1" applyAlignment="1">
      <alignment horizontal="center" vertical="center"/>
    </xf>
    <xf numFmtId="0" fontId="5" fillId="0" borderId="1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0" fontId="5" fillId="0" borderId="13" xfId="0" applyFont="1" applyBorder="1" applyAlignment="1">
      <alignment vertical="center"/>
    </xf>
    <xf numFmtId="4" fontId="29" fillId="0" borderId="30"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lignment horizontal="left" vertical="center"/>
    </xf>
    <xf numFmtId="4" fontId="29" fillId="0" borderId="31" xfId="0" applyNumberFormat="1" applyFont="1" applyBorder="1" applyAlignment="1" applyProtection="1">
      <alignment vertical="center"/>
      <protection/>
    </xf>
    <xf numFmtId="4" fontId="29" fillId="0" borderId="32" xfId="0" applyNumberFormat="1" applyFont="1" applyBorder="1" applyAlignment="1" applyProtection="1">
      <alignment vertical="center"/>
      <protection/>
    </xf>
    <xf numFmtId="166" fontId="29" fillId="0" borderId="32" xfId="0" applyNumberFormat="1" applyFont="1" applyBorder="1" applyAlignment="1" applyProtection="1">
      <alignment vertical="center"/>
      <protection/>
    </xf>
    <xf numFmtId="4" fontId="29" fillId="0" borderId="33" xfId="0" applyNumberFormat="1" applyFont="1" applyBorder="1" applyAlignment="1" applyProtection="1">
      <alignment vertical="center"/>
      <protection/>
    </xf>
    <xf numFmtId="0" fontId="0" fillId="0" borderId="0" xfId="0" applyAlignment="1" applyProtection="1">
      <alignment/>
      <protection locked="0"/>
    </xf>
    <xf numFmtId="0" fontId="12" fillId="17" borderId="0" xfId="0" applyFont="1" applyFill="1" applyAlignment="1">
      <alignment vertical="center"/>
    </xf>
    <xf numFmtId="0" fontId="13" fillId="17" borderId="0" xfId="0" applyFont="1" applyFill="1" applyAlignment="1">
      <alignment horizontal="left" vertical="center"/>
    </xf>
    <xf numFmtId="0" fontId="30" fillId="17" borderId="0" xfId="37" applyFont="1" applyFill="1" applyAlignment="1">
      <alignment vertical="center"/>
    </xf>
    <xf numFmtId="0" fontId="12" fillId="17" borderId="0" xfId="0" applyFont="1" applyFill="1" applyAlignment="1" applyProtection="1">
      <alignment vertical="center"/>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14" xfId="0" applyFont="1" applyBorder="1" applyAlignment="1" applyProtection="1">
      <alignment vertical="center" wrapText="1"/>
      <protection/>
    </xf>
    <xf numFmtId="0" fontId="0" fillId="0" borderId="22" xfId="0" applyFont="1" applyBorder="1" applyAlignment="1" applyProtection="1">
      <alignment vertical="center"/>
      <protection locked="0"/>
    </xf>
    <xf numFmtId="0" fontId="0" fillId="0" borderId="34"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0" borderId="16" xfId="0" applyFont="1" applyBorder="1" applyAlignment="1" applyProtection="1">
      <alignment vertical="center"/>
      <protection/>
    </xf>
    <xf numFmtId="0" fontId="4" fillId="19" borderId="18" xfId="0" applyFont="1" applyFill="1" applyBorder="1" applyAlignment="1" applyProtection="1">
      <alignment horizontal="right" vertical="center"/>
      <protection/>
    </xf>
    <xf numFmtId="0" fontId="0" fillId="19" borderId="18" xfId="0" applyFont="1" applyFill="1" applyBorder="1" applyAlignment="1" applyProtection="1">
      <alignment vertical="center"/>
      <protection locked="0"/>
    </xf>
    <xf numFmtId="4" fontId="4" fillId="19" borderId="18" xfId="0" applyNumberFormat="1" applyFont="1" applyFill="1" applyBorder="1" applyAlignment="1" applyProtection="1">
      <alignment vertical="center"/>
      <protection/>
    </xf>
    <xf numFmtId="0" fontId="0" fillId="19" borderId="35" xfId="0" applyFont="1" applyFill="1" applyBorder="1" applyAlignment="1" applyProtection="1">
      <alignment vertical="center"/>
      <protection/>
    </xf>
    <xf numFmtId="0" fontId="0" fillId="0" borderId="20"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12" xfId="0" applyFont="1" applyBorder="1" applyAlignment="1">
      <alignment vertical="center"/>
    </xf>
    <xf numFmtId="0" fontId="3" fillId="19" borderId="0" xfId="0" applyFont="1" applyFill="1" applyBorder="1" applyAlignment="1" applyProtection="1">
      <alignment horizontal="left" vertical="center"/>
      <protection/>
    </xf>
    <xf numFmtId="0" fontId="0" fillId="19" borderId="0" xfId="0" applyFont="1" applyFill="1" applyBorder="1" applyAlignment="1" applyProtection="1">
      <alignment vertical="center"/>
      <protection locked="0"/>
    </xf>
    <xf numFmtId="0" fontId="3" fillId="19" borderId="0" xfId="0" applyFont="1" applyFill="1" applyBorder="1" applyAlignment="1" applyProtection="1">
      <alignment horizontal="right" vertical="center"/>
      <protection/>
    </xf>
    <xf numFmtId="0" fontId="23" fillId="0" borderId="0"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32" xfId="0" applyFont="1" applyBorder="1" applyAlignment="1" applyProtection="1">
      <alignment horizontal="left" vertical="center"/>
      <protection/>
    </xf>
    <xf numFmtId="0" fontId="6" fillId="0" borderId="32" xfId="0" applyFont="1" applyBorder="1" applyAlignment="1" applyProtection="1">
      <alignment vertical="center"/>
      <protection/>
    </xf>
    <xf numFmtId="0" fontId="6" fillId="0" borderId="32" xfId="0" applyFont="1" applyBorder="1" applyAlignment="1" applyProtection="1">
      <alignment vertical="center"/>
      <protection locked="0"/>
    </xf>
    <xf numFmtId="4" fontId="6" fillId="0" borderId="32" xfId="0" applyNumberFormat="1" applyFont="1" applyBorder="1" applyAlignment="1" applyProtection="1">
      <alignment vertical="center"/>
      <protection/>
    </xf>
    <xf numFmtId="0" fontId="6" fillId="0" borderId="14"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2" xfId="0" applyFont="1" applyBorder="1" applyAlignment="1" applyProtection="1">
      <alignment horizontal="left" vertical="center"/>
      <protection/>
    </xf>
    <xf numFmtId="0" fontId="7" fillId="0" borderId="32" xfId="0" applyFont="1" applyBorder="1" applyAlignment="1" applyProtection="1">
      <alignment vertical="center"/>
      <protection/>
    </xf>
    <xf numFmtId="0" fontId="7" fillId="0" borderId="32" xfId="0" applyFont="1" applyBorder="1" applyAlignment="1" applyProtection="1">
      <alignment vertical="center"/>
      <protection locked="0"/>
    </xf>
    <xf numFmtId="4" fontId="7" fillId="0" borderId="32"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16" xfId="0" applyNumberFormat="1" applyFont="1" applyBorder="1" applyAlignment="1" applyProtection="1">
      <alignment vertical="center"/>
      <protection/>
    </xf>
    <xf numFmtId="0" fontId="18" fillId="0" borderId="0" xfId="0" applyFont="1" applyAlignment="1" applyProtection="1">
      <alignment horizontal="left" vertical="center"/>
      <protection locked="0"/>
    </xf>
    <xf numFmtId="0" fontId="0" fillId="0" borderId="13" xfId="0" applyFont="1" applyBorder="1" applyAlignment="1" applyProtection="1">
      <alignment horizontal="center" vertical="center" wrapText="1"/>
      <protection/>
    </xf>
    <xf numFmtId="0" fontId="3" fillId="19" borderId="26" xfId="0" applyFont="1" applyFill="1" applyBorder="1" applyAlignment="1" applyProtection="1">
      <alignment horizontal="center" vertical="center" wrapText="1"/>
      <protection/>
    </xf>
    <xf numFmtId="0" fontId="3" fillId="19" borderId="27" xfId="0" applyFont="1" applyFill="1" applyBorder="1" applyAlignment="1" applyProtection="1">
      <alignment horizontal="center" vertical="center" wrapText="1"/>
      <protection/>
    </xf>
    <xf numFmtId="0" fontId="3" fillId="19" borderId="27" xfId="0" applyFont="1" applyFill="1" applyBorder="1" applyAlignment="1" applyProtection="1">
      <alignment horizontal="center" vertical="center" wrapText="1"/>
      <protection locked="0"/>
    </xf>
    <xf numFmtId="0" fontId="3" fillId="19" borderId="28" xfId="0" applyFont="1" applyFill="1" applyBorder="1" applyAlignment="1" applyProtection="1">
      <alignment horizontal="center" vertical="center" wrapText="1"/>
      <protection/>
    </xf>
    <xf numFmtId="0" fontId="0" fillId="0" borderId="13" xfId="0" applyFont="1" applyBorder="1" applyAlignment="1">
      <alignment horizontal="center" vertical="center" wrapText="1"/>
    </xf>
    <xf numFmtId="4" fontId="23" fillId="0" borderId="0" xfId="0" applyNumberFormat="1" applyFont="1" applyAlignment="1" applyProtection="1">
      <alignment/>
      <protection/>
    </xf>
    <xf numFmtId="166" fontId="31" fillId="0" borderId="22" xfId="0" applyNumberFormat="1" applyFont="1" applyBorder="1" applyAlignment="1" applyProtection="1">
      <alignment/>
      <protection/>
    </xf>
    <xf numFmtId="166" fontId="31" fillId="0" borderId="23" xfId="0" applyNumberFormat="1" applyFont="1" applyBorder="1" applyAlignment="1" applyProtection="1">
      <alignment/>
      <protection/>
    </xf>
    <xf numFmtId="4" fontId="32" fillId="0" borderId="0" xfId="0" applyNumberFormat="1" applyFont="1" applyAlignment="1">
      <alignment vertical="center"/>
    </xf>
    <xf numFmtId="0" fontId="8" fillId="0" borderId="1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13" xfId="0" applyFont="1" applyBorder="1" applyAlignment="1">
      <alignment/>
    </xf>
    <xf numFmtId="0" fontId="8" fillId="0" borderId="30"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24"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7" fontId="0" fillId="0" borderId="36" xfId="0" applyNumberFormat="1" applyFont="1" applyBorder="1" applyAlignment="1" applyProtection="1">
      <alignment vertical="center"/>
      <protection/>
    </xf>
    <xf numFmtId="4" fontId="0" fillId="18" borderId="36" xfId="0" applyNumberFormat="1" applyFont="1" applyFill="1" applyBorder="1" applyAlignment="1" applyProtection="1">
      <alignment vertical="center"/>
      <protection locked="0"/>
    </xf>
    <xf numFmtId="4" fontId="0" fillId="0" borderId="36" xfId="0" applyNumberFormat="1" applyFont="1" applyBorder="1" applyAlignment="1" applyProtection="1">
      <alignment vertical="center"/>
      <protection/>
    </xf>
    <xf numFmtId="0" fontId="2" fillId="18" borderId="36"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4" fontId="0" fillId="0" borderId="0" xfId="0" applyNumberFormat="1" applyFont="1" applyAlignment="1">
      <alignment vertical="center"/>
    </xf>
    <xf numFmtId="0" fontId="2" fillId="0" borderId="32" xfId="0" applyFont="1" applyBorder="1" applyAlignment="1" applyProtection="1">
      <alignment horizontal="center" vertical="center"/>
      <protection/>
    </xf>
    <xf numFmtId="0" fontId="0" fillId="0" borderId="32" xfId="0" applyFont="1" applyBorder="1" applyAlignment="1" applyProtection="1">
      <alignment vertical="center"/>
      <protection/>
    </xf>
    <xf numFmtId="166" fontId="2" fillId="0" borderId="32" xfId="0" applyNumberFormat="1" applyFont="1" applyBorder="1" applyAlignment="1" applyProtection="1">
      <alignment vertical="center"/>
      <protection/>
    </xf>
    <xf numFmtId="166" fontId="2" fillId="0" borderId="33" xfId="0" applyNumberFormat="1" applyFont="1" applyBorder="1" applyAlignment="1" applyProtection="1">
      <alignment vertical="center"/>
      <protection/>
    </xf>
    <xf numFmtId="0" fontId="33" fillId="0" borderId="0" xfId="0" applyFont="1" applyAlignment="1" applyProtection="1">
      <alignment horizontal="left" vertical="center"/>
      <protection/>
    </xf>
    <xf numFmtId="0" fontId="34" fillId="0" borderId="0" xfId="0" applyFont="1" applyAlignment="1" applyProtection="1">
      <alignment vertical="center" wrapText="1"/>
      <protection/>
    </xf>
    <xf numFmtId="0" fontId="0" fillId="0" borderId="30" xfId="0" applyFont="1" applyBorder="1" applyAlignment="1" applyProtection="1">
      <alignment vertical="center"/>
      <protection/>
    </xf>
    <xf numFmtId="0" fontId="35" fillId="0" borderId="36" xfId="0" applyFont="1" applyBorder="1" applyAlignment="1" applyProtection="1">
      <alignment horizontal="center" vertical="center"/>
      <protection/>
    </xf>
    <xf numFmtId="49" fontId="35" fillId="0" borderId="36" xfId="0" applyNumberFormat="1" applyFont="1" applyBorder="1" applyAlignment="1" applyProtection="1">
      <alignment horizontal="left" vertical="center" wrapText="1"/>
      <protection/>
    </xf>
    <xf numFmtId="0" fontId="35" fillId="0" borderId="36" xfId="0" applyFont="1" applyBorder="1" applyAlignment="1" applyProtection="1">
      <alignment horizontal="left" vertical="center" wrapText="1"/>
      <protection/>
    </xf>
    <xf numFmtId="0" fontId="35" fillId="0" borderId="36" xfId="0" applyFont="1" applyBorder="1" applyAlignment="1" applyProtection="1">
      <alignment horizontal="center" vertical="center" wrapText="1"/>
      <protection/>
    </xf>
    <xf numFmtId="167" fontId="35" fillId="0" borderId="36" xfId="0" applyNumberFormat="1" applyFont="1" applyBorder="1" applyAlignment="1" applyProtection="1">
      <alignment vertical="center"/>
      <protection/>
    </xf>
    <xf numFmtId="4" fontId="35" fillId="18" borderId="36" xfId="0" applyNumberFormat="1" applyFont="1" applyFill="1" applyBorder="1" applyAlignment="1" applyProtection="1">
      <alignment vertical="center"/>
      <protection locked="0"/>
    </xf>
    <xf numFmtId="4" fontId="35" fillId="0" borderId="36" xfId="0" applyNumberFormat="1" applyFont="1" applyBorder="1" applyAlignment="1" applyProtection="1">
      <alignment vertical="center"/>
      <protection/>
    </xf>
    <xf numFmtId="0" fontId="35" fillId="0" borderId="13" xfId="0" applyFont="1" applyBorder="1" applyAlignment="1">
      <alignment vertical="center"/>
    </xf>
    <xf numFmtId="0" fontId="35" fillId="18" borderId="36"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protection/>
    </xf>
    <xf numFmtId="0" fontId="9" fillId="0" borderId="1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13" xfId="0" applyFont="1" applyBorder="1" applyAlignment="1">
      <alignment vertical="center"/>
    </xf>
    <xf numFmtId="0" fontId="9" fillId="0" borderId="30"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24"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13" xfId="0" applyFont="1" applyBorder="1" applyAlignment="1">
      <alignment vertical="center"/>
    </xf>
    <xf numFmtId="0" fontId="10" fillId="0" borderId="30"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4" xfId="0" applyFont="1" applyBorder="1" applyAlignment="1" applyProtection="1">
      <alignment vertical="center"/>
      <protection/>
    </xf>
    <xf numFmtId="0" fontId="10" fillId="0" borderId="0" xfId="0" applyFont="1" applyAlignment="1">
      <alignment horizontal="left" vertical="center"/>
    </xf>
    <xf numFmtId="167" fontId="0" fillId="18" borderId="36" xfId="0" applyNumberFormat="1" applyFont="1" applyFill="1" applyBorder="1" applyAlignment="1" applyProtection="1">
      <alignment vertical="center"/>
      <protection locked="0"/>
    </xf>
    <xf numFmtId="0" fontId="0" fillId="0" borderId="31"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0" xfId="0" applyAlignment="1" applyProtection="1">
      <alignment vertical="top"/>
      <protection locked="0"/>
    </xf>
    <xf numFmtId="0" fontId="0" fillId="0" borderId="37" xfId="0" applyFont="1" applyBorder="1" applyAlignment="1" applyProtection="1">
      <alignment vertical="center" wrapText="1"/>
      <protection locked="0"/>
    </xf>
    <xf numFmtId="0" fontId="0" fillId="0" borderId="38" xfId="0" applyFont="1" applyBorder="1" applyAlignment="1" applyProtection="1">
      <alignment vertical="center" wrapText="1"/>
      <protection locked="0"/>
    </xf>
    <xf numFmtId="0" fontId="0" fillId="0" borderId="39" xfId="0" applyFont="1" applyBorder="1" applyAlignment="1" applyProtection="1">
      <alignment vertical="center" wrapText="1"/>
      <protection locked="0"/>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0"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40"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12"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37"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43" xfId="0" applyFont="1" applyBorder="1" applyAlignment="1" applyProtection="1">
      <alignment horizontal="left" vertical="center"/>
      <protection locked="0"/>
    </xf>
    <xf numFmtId="0" fontId="28" fillId="0" borderId="43" xfId="0" applyFont="1" applyBorder="1" applyAlignment="1" applyProtection="1">
      <alignment horizontal="center" vertical="center"/>
      <protection locked="0"/>
    </xf>
    <xf numFmtId="0" fontId="5" fillId="0" borderId="43"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40"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42"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0" fillId="0" borderId="44"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3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1" xfId="0" applyFont="1" applyBorder="1" applyAlignment="1" applyProtection="1">
      <alignment horizontal="left" vertical="center"/>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42"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28" fillId="0" borderId="4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43" xfId="0" applyBorder="1" applyAlignment="1" applyProtection="1">
      <alignment vertical="top"/>
      <protection locked="0"/>
    </xf>
    <xf numFmtId="0" fontId="28" fillId="0" borderId="43" xfId="0" applyFont="1" applyBorder="1" applyAlignment="1" applyProtection="1">
      <alignment horizontal="left"/>
      <protection locked="0"/>
    </xf>
    <xf numFmtId="0" fontId="5" fillId="0" borderId="43" xfId="0" applyFont="1" applyBorder="1" applyAlignment="1" applyProtection="1">
      <alignment/>
      <protection locked="0"/>
    </xf>
    <xf numFmtId="0" fontId="0" fillId="0" borderId="40" xfId="0" applyFont="1" applyBorder="1" applyAlignment="1" applyProtection="1">
      <alignment vertical="top"/>
      <protection locked="0"/>
    </xf>
    <xf numFmtId="0" fontId="0" fillId="0" borderId="41"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42" xfId="0" applyFont="1" applyBorder="1" applyAlignment="1" applyProtection="1">
      <alignment vertical="top"/>
      <protection locked="0"/>
    </xf>
    <xf numFmtId="0" fontId="0" fillId="0" borderId="43" xfId="0" applyFont="1" applyBorder="1" applyAlignment="1" applyProtection="1">
      <alignment vertical="top"/>
      <protection locked="0"/>
    </xf>
    <xf numFmtId="0" fontId="0" fillId="0" borderId="44" xfId="0" applyFont="1" applyBorder="1" applyAlignment="1" applyProtection="1">
      <alignment vertical="top"/>
      <protection locked="0"/>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19" borderId="18" xfId="0" applyFont="1" applyFill="1" applyBorder="1" applyAlignment="1" applyProtection="1">
      <alignment horizontal="left" vertical="center"/>
      <protection/>
    </xf>
    <xf numFmtId="0" fontId="0" fillId="19" borderId="18" xfId="0" applyFont="1" applyFill="1" applyBorder="1" applyAlignment="1" applyProtection="1">
      <alignment vertical="center"/>
      <protection/>
    </xf>
    <xf numFmtId="4" fontId="4" fillId="19" borderId="18" xfId="0" applyNumberFormat="1" applyFont="1" applyFill="1" applyBorder="1" applyAlignment="1" applyProtection="1">
      <alignment vertical="center"/>
      <protection/>
    </xf>
    <xf numFmtId="0" fontId="0" fillId="19" borderId="25" xfId="0" applyFont="1" applyFill="1" applyBorder="1" applyAlignment="1" applyProtection="1">
      <alignment vertical="center"/>
      <protection/>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Alignment="1" applyProtection="1">
      <alignment/>
      <protection/>
    </xf>
    <xf numFmtId="0" fontId="4" fillId="0" borderId="0" xfId="0" applyFont="1" applyBorder="1" applyAlignment="1" applyProtection="1">
      <alignment horizontal="left" vertical="top" wrapText="1"/>
      <protection/>
    </xf>
    <xf numFmtId="49" fontId="3" fillId="18" borderId="0" xfId="0" applyNumberFormat="1" applyFont="1" applyFill="1" applyBorder="1" applyAlignment="1" applyProtection="1">
      <alignment horizontal="left" vertical="center"/>
      <protection locked="0"/>
    </xf>
    <xf numFmtId="0" fontId="0" fillId="0" borderId="0" xfId="0" applyAlignment="1">
      <alignment/>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9" xfId="0" applyFont="1" applyBorder="1" applyAlignment="1">
      <alignment horizontal="center" vertical="center"/>
    </xf>
    <xf numFmtId="0" fontId="22" fillId="0" borderId="22" xfId="0" applyFont="1" applyBorder="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left" vertical="center"/>
    </xf>
    <xf numFmtId="0" fontId="2" fillId="0" borderId="3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19" borderId="17" xfId="0" applyFont="1" applyFill="1" applyBorder="1" applyAlignment="1" applyProtection="1">
      <alignment horizontal="center" vertical="center"/>
      <protection/>
    </xf>
    <xf numFmtId="0" fontId="3" fillId="19" borderId="18" xfId="0" applyFont="1" applyFill="1" applyBorder="1" applyAlignment="1" applyProtection="1">
      <alignment horizontal="left" vertical="center"/>
      <protection/>
    </xf>
    <xf numFmtId="0" fontId="3" fillId="19" borderId="18" xfId="0" applyFont="1" applyFill="1" applyBorder="1" applyAlignment="1" applyProtection="1">
      <alignment horizontal="center" vertical="center"/>
      <protection/>
    </xf>
    <xf numFmtId="0" fontId="3" fillId="19" borderId="18"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horizontal="left" vertical="center"/>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0" fillId="17" borderId="0" xfId="37" applyFont="1" applyFill="1" applyAlignment="1">
      <alignment vertical="center"/>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5" fillId="0" borderId="0" xfId="0" applyFont="1" applyBorder="1" applyAlignment="1" applyProtection="1">
      <alignment horizontal="center" vertical="center" wrapText="1"/>
      <protection locked="0"/>
    </xf>
    <xf numFmtId="0" fontId="28" fillId="0" borderId="43"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5" fillId="0" borderId="0" xfId="0" applyFont="1" applyBorder="1" applyAlignment="1" applyProtection="1">
      <alignment horizontal="center" vertical="center"/>
      <protection locked="0"/>
    </xf>
    <xf numFmtId="0" fontId="28" fillId="0" borderId="43"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48">
    <cellStyle name="Normal" xfId="0"/>
    <cellStyle name="Currency [0]" xfId="15"/>
    <cellStyle name="20 % – Zvýraznění1" xfId="16"/>
    <cellStyle name="20 % – Zvýraznění2" xfId="17"/>
    <cellStyle name="20 % – Zvýraznění3" xfId="18"/>
    <cellStyle name="20 % – Zvýraznění4" xfId="19"/>
    <cellStyle name="20 % – Zvýraznění5" xfId="20"/>
    <cellStyle name="20 % – Zvýraznění6" xfId="21"/>
    <cellStyle name="40 % – Zvýraznění1" xfId="22"/>
    <cellStyle name="40 % – Zvýraznění2" xfId="23"/>
    <cellStyle name="40 % – Zvýraznění3" xfId="24"/>
    <cellStyle name="40 % – Zvýraznění4" xfId="25"/>
    <cellStyle name="40 % – Zvýraznění5" xfId="26"/>
    <cellStyle name="40 % – Zvýraznění6" xfId="27"/>
    <cellStyle name="60 % – Zvýraznění1" xfId="28"/>
    <cellStyle name="60 % – Zvýraznění2" xfId="29"/>
    <cellStyle name="60 % – Zvýraznění3" xfId="30"/>
    <cellStyle name="60 % – Zvýraznění4" xfId="31"/>
    <cellStyle name="60 % – Zvýraznění5" xfId="32"/>
    <cellStyle name="60 % – Zvýraznění6" xfId="33"/>
    <cellStyle name="Celkem" xfId="34"/>
    <cellStyle name="Comma" xfId="35"/>
    <cellStyle name="Comma [0]" xfId="36"/>
    <cellStyle name="Hyperlink" xfId="37"/>
    <cellStyle name="Chybně" xfId="38"/>
    <cellStyle name="Kontrolní buňka" xfId="39"/>
    <cellStyle name="Currency"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 customHeight="1">
      <c r="A1" s="14" t="s">
        <v>1001</v>
      </c>
      <c r="B1" s="15"/>
      <c r="C1" s="15"/>
      <c r="D1" s="16" t="s">
        <v>1002</v>
      </c>
      <c r="E1" s="15"/>
      <c r="F1" s="15"/>
      <c r="G1" s="15"/>
      <c r="H1" s="15"/>
      <c r="I1" s="15"/>
      <c r="J1" s="15"/>
      <c r="K1" s="17" t="s">
        <v>1003</v>
      </c>
      <c r="L1" s="17"/>
      <c r="M1" s="17"/>
      <c r="N1" s="17"/>
      <c r="O1" s="17"/>
      <c r="P1" s="17"/>
      <c r="Q1" s="17"/>
      <c r="R1" s="17"/>
      <c r="S1" s="17"/>
      <c r="T1" s="15"/>
      <c r="U1" s="15"/>
      <c r="V1" s="15"/>
      <c r="W1" s="17" t="s">
        <v>1004</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1005</v>
      </c>
      <c r="BB1" s="20" t="s">
        <v>1006</v>
      </c>
      <c r="BC1" s="19"/>
      <c r="BD1" s="19"/>
      <c r="BE1" s="19"/>
      <c r="BF1" s="19"/>
      <c r="BG1" s="19"/>
      <c r="BH1" s="19"/>
      <c r="BI1" s="19"/>
      <c r="BJ1" s="19"/>
      <c r="BK1" s="19"/>
      <c r="BL1" s="19"/>
      <c r="BM1" s="19"/>
      <c r="BN1" s="19"/>
      <c r="BO1" s="19"/>
      <c r="BP1" s="19"/>
      <c r="BQ1" s="19"/>
      <c r="BR1" s="19"/>
      <c r="BT1" s="21" t="s">
        <v>1007</v>
      </c>
      <c r="BU1" s="21" t="s">
        <v>1007</v>
      </c>
      <c r="BV1" s="21" t="s">
        <v>1008</v>
      </c>
    </row>
    <row r="2" spans="3:72" ht="36.75" customHeight="1">
      <c r="AR2" s="333"/>
      <c r="AS2" s="333"/>
      <c r="AT2" s="333"/>
      <c r="AU2" s="333"/>
      <c r="AV2" s="333"/>
      <c r="AW2" s="333"/>
      <c r="AX2" s="333"/>
      <c r="AY2" s="333"/>
      <c r="AZ2" s="333"/>
      <c r="BA2" s="333"/>
      <c r="BB2" s="333"/>
      <c r="BC2" s="333"/>
      <c r="BD2" s="333"/>
      <c r="BE2" s="333"/>
      <c r="BS2" s="22" t="s">
        <v>1009</v>
      </c>
      <c r="BT2" s="22" t="s">
        <v>1010</v>
      </c>
    </row>
    <row r="3" spans="2:72" ht="6.7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1009</v>
      </c>
      <c r="BT3" s="22" t="s">
        <v>1011</v>
      </c>
    </row>
    <row r="4" spans="2:71" ht="36.75" customHeight="1">
      <c r="B4" s="26"/>
      <c r="C4" s="27"/>
      <c r="D4" s="28" t="s">
        <v>1012</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1013</v>
      </c>
      <c r="BE4" s="31" t="s">
        <v>1014</v>
      </c>
      <c r="BS4" s="22" t="s">
        <v>1015</v>
      </c>
    </row>
    <row r="5" spans="2:71" ht="14.25" customHeight="1">
      <c r="B5" s="26"/>
      <c r="C5" s="27"/>
      <c r="D5" s="32" t="s">
        <v>1016</v>
      </c>
      <c r="E5" s="27"/>
      <c r="F5" s="27"/>
      <c r="G5" s="27"/>
      <c r="H5" s="27"/>
      <c r="I5" s="27"/>
      <c r="J5" s="27"/>
      <c r="K5" s="329" t="s">
        <v>1017</v>
      </c>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27"/>
      <c r="AQ5" s="29"/>
      <c r="BE5" s="327" t="s">
        <v>1018</v>
      </c>
      <c r="BS5" s="22" t="s">
        <v>1009</v>
      </c>
    </row>
    <row r="6" spans="2:71" ht="36.75" customHeight="1">
      <c r="B6" s="26"/>
      <c r="C6" s="27"/>
      <c r="D6" s="34" t="s">
        <v>1019</v>
      </c>
      <c r="E6" s="27"/>
      <c r="F6" s="27"/>
      <c r="G6" s="27"/>
      <c r="H6" s="27"/>
      <c r="I6" s="27"/>
      <c r="J6" s="27"/>
      <c r="K6" s="331" t="s">
        <v>1020</v>
      </c>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27"/>
      <c r="AQ6" s="29"/>
      <c r="BE6" s="328"/>
      <c r="BS6" s="22" t="s">
        <v>1009</v>
      </c>
    </row>
    <row r="7" spans="2:71" ht="14.25" customHeight="1">
      <c r="B7" s="26"/>
      <c r="C7" s="27"/>
      <c r="D7" s="35" t="s">
        <v>1021</v>
      </c>
      <c r="E7" s="27"/>
      <c r="F7" s="27"/>
      <c r="G7" s="27"/>
      <c r="H7" s="27"/>
      <c r="I7" s="27"/>
      <c r="J7" s="27"/>
      <c r="K7" s="33" t="s">
        <v>1022</v>
      </c>
      <c r="L7" s="27"/>
      <c r="M7" s="27"/>
      <c r="N7" s="27"/>
      <c r="O7" s="27"/>
      <c r="P7" s="27"/>
      <c r="Q7" s="27"/>
      <c r="R7" s="27"/>
      <c r="S7" s="27"/>
      <c r="T7" s="27"/>
      <c r="U7" s="27"/>
      <c r="V7" s="27"/>
      <c r="W7" s="27"/>
      <c r="X7" s="27"/>
      <c r="Y7" s="27"/>
      <c r="Z7" s="27"/>
      <c r="AA7" s="27"/>
      <c r="AB7" s="27"/>
      <c r="AC7" s="27"/>
      <c r="AD7" s="27"/>
      <c r="AE7" s="27"/>
      <c r="AF7" s="27"/>
      <c r="AG7" s="27"/>
      <c r="AH7" s="27"/>
      <c r="AI7" s="27"/>
      <c r="AJ7" s="27"/>
      <c r="AK7" s="35" t="s">
        <v>1023</v>
      </c>
      <c r="AL7" s="27"/>
      <c r="AM7" s="27"/>
      <c r="AN7" s="33" t="s">
        <v>1022</v>
      </c>
      <c r="AO7" s="27"/>
      <c r="AP7" s="27"/>
      <c r="AQ7" s="29"/>
      <c r="BE7" s="328"/>
      <c r="BS7" s="22" t="s">
        <v>1009</v>
      </c>
    </row>
    <row r="8" spans="2:71" ht="14.25" customHeight="1">
      <c r="B8" s="26"/>
      <c r="C8" s="27"/>
      <c r="D8" s="35" t="s">
        <v>1024</v>
      </c>
      <c r="E8" s="27"/>
      <c r="F8" s="27"/>
      <c r="G8" s="27"/>
      <c r="H8" s="27"/>
      <c r="I8" s="27"/>
      <c r="J8" s="27"/>
      <c r="K8" s="33" t="s">
        <v>1025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1026</v>
      </c>
      <c r="AL8" s="27"/>
      <c r="AM8" s="27"/>
      <c r="AN8" s="36" t="s">
        <v>1027</v>
      </c>
      <c r="AO8" s="27"/>
      <c r="AP8" s="27"/>
      <c r="AQ8" s="29"/>
      <c r="BE8" s="328"/>
      <c r="BS8" s="22" t="s">
        <v>1009</v>
      </c>
    </row>
    <row r="9" spans="2:71" ht="14.2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E9" s="328"/>
      <c r="BS9" s="22" t="s">
        <v>1009</v>
      </c>
    </row>
    <row r="10" spans="2:71" ht="14.25" customHeight="1">
      <c r="B10" s="26"/>
      <c r="C10" s="27"/>
      <c r="D10" s="35" t="s">
        <v>1028</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1029</v>
      </c>
      <c r="AL10" s="27"/>
      <c r="AM10" s="27"/>
      <c r="AN10" s="33" t="s">
        <v>1022</v>
      </c>
      <c r="AO10" s="27"/>
      <c r="AP10" s="27"/>
      <c r="AQ10" s="29"/>
      <c r="BE10" s="328"/>
      <c r="BS10" s="22" t="s">
        <v>1009</v>
      </c>
    </row>
    <row r="11" spans="2:71" ht="18" customHeight="1">
      <c r="B11" s="26"/>
      <c r="C11" s="27"/>
      <c r="D11" s="27"/>
      <c r="E11" s="33" t="s">
        <v>1030</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1031</v>
      </c>
      <c r="AL11" s="27"/>
      <c r="AM11" s="27"/>
      <c r="AN11" s="33" t="s">
        <v>1022</v>
      </c>
      <c r="AO11" s="27"/>
      <c r="AP11" s="27"/>
      <c r="AQ11" s="29"/>
      <c r="BE11" s="328"/>
      <c r="BS11" s="22" t="s">
        <v>1009</v>
      </c>
    </row>
    <row r="12" spans="2:71" ht="6.7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28"/>
      <c r="BS12" s="22" t="s">
        <v>1009</v>
      </c>
    </row>
    <row r="13" spans="2:71" ht="14.25" customHeight="1">
      <c r="B13" s="26"/>
      <c r="C13" s="27"/>
      <c r="D13" s="35" t="s">
        <v>1032</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1029</v>
      </c>
      <c r="AL13" s="27"/>
      <c r="AM13" s="27"/>
      <c r="AN13" s="37" t="s">
        <v>1033</v>
      </c>
      <c r="AO13" s="27"/>
      <c r="AP13" s="27"/>
      <c r="AQ13" s="29"/>
      <c r="BE13" s="328"/>
      <c r="BS13" s="22" t="s">
        <v>1009</v>
      </c>
    </row>
    <row r="14" spans="2:71" ht="15">
      <c r="B14" s="26"/>
      <c r="C14" s="27"/>
      <c r="D14" s="27"/>
      <c r="E14" s="332" t="s">
        <v>1033</v>
      </c>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35" t="s">
        <v>1031</v>
      </c>
      <c r="AL14" s="27"/>
      <c r="AM14" s="27"/>
      <c r="AN14" s="37" t="s">
        <v>1033</v>
      </c>
      <c r="AO14" s="27"/>
      <c r="AP14" s="27"/>
      <c r="AQ14" s="29"/>
      <c r="BE14" s="328"/>
      <c r="BS14" s="22" t="s">
        <v>1009</v>
      </c>
    </row>
    <row r="15" spans="2:71" ht="6.7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28"/>
      <c r="BS15" s="22" t="s">
        <v>1007</v>
      </c>
    </row>
    <row r="16" spans="2:71" ht="14.25" customHeight="1">
      <c r="B16" s="26"/>
      <c r="C16" s="27"/>
      <c r="D16" s="35" t="s">
        <v>1034</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1029</v>
      </c>
      <c r="AL16" s="27"/>
      <c r="AM16" s="27"/>
      <c r="AN16" s="33" t="s">
        <v>1022</v>
      </c>
      <c r="AO16" s="27"/>
      <c r="AP16" s="27"/>
      <c r="AQ16" s="29"/>
      <c r="BE16" s="328"/>
      <c r="BS16" s="22" t="s">
        <v>1007</v>
      </c>
    </row>
    <row r="17" spans="2:71" ht="18" customHeight="1">
      <c r="B17" s="26"/>
      <c r="C17" s="27"/>
      <c r="D17" s="27"/>
      <c r="E17" s="33" t="s">
        <v>1030</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1031</v>
      </c>
      <c r="AL17" s="27"/>
      <c r="AM17" s="27"/>
      <c r="AN17" s="33" t="s">
        <v>1022</v>
      </c>
      <c r="AO17" s="27"/>
      <c r="AP17" s="27"/>
      <c r="AQ17" s="29"/>
      <c r="BE17" s="328"/>
      <c r="BS17" s="22" t="s">
        <v>1035</v>
      </c>
    </row>
    <row r="18" spans="2:71" ht="6.7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28"/>
      <c r="BS18" s="22" t="s">
        <v>1009</v>
      </c>
    </row>
    <row r="19" spans="2:71" ht="14.25" customHeight="1">
      <c r="B19" s="26"/>
      <c r="C19" s="27"/>
      <c r="D19" s="35" t="s">
        <v>1036</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28"/>
      <c r="BS19" s="22" t="s">
        <v>1009</v>
      </c>
    </row>
    <row r="20" spans="2:71" ht="57" customHeight="1">
      <c r="B20" s="26"/>
      <c r="C20" s="27"/>
      <c r="D20" s="27"/>
      <c r="E20" s="160" t="s">
        <v>1037</v>
      </c>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27"/>
      <c r="AP20" s="27"/>
      <c r="AQ20" s="29"/>
      <c r="BE20" s="328"/>
      <c r="BS20" s="22" t="s">
        <v>1007</v>
      </c>
    </row>
    <row r="21" spans="2:57" ht="6.7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28"/>
    </row>
    <row r="22" spans="2:57" ht="6.75"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28"/>
    </row>
    <row r="23" spans="2:57" s="1" customFormat="1" ht="25.5" customHeight="1">
      <c r="B23" s="39"/>
      <c r="C23" s="40"/>
      <c r="D23" s="41" t="s">
        <v>1038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161">
        <f>ROUND(AG51,2)</f>
        <v>0</v>
      </c>
      <c r="AL23" s="129"/>
      <c r="AM23" s="129"/>
      <c r="AN23" s="129"/>
      <c r="AO23" s="129"/>
      <c r="AP23" s="40"/>
      <c r="AQ23" s="43"/>
      <c r="BE23" s="328"/>
    </row>
    <row r="24" spans="2:57" s="1" customFormat="1" ht="6.75"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28"/>
    </row>
    <row r="25" spans="2:57" s="1" customFormat="1" ht="13.5">
      <c r="B25" s="39"/>
      <c r="C25" s="40"/>
      <c r="D25" s="40"/>
      <c r="E25" s="40"/>
      <c r="F25" s="40"/>
      <c r="G25" s="40"/>
      <c r="H25" s="40"/>
      <c r="I25" s="40"/>
      <c r="J25" s="40"/>
      <c r="K25" s="40"/>
      <c r="L25" s="354" t="s">
        <v>1039</v>
      </c>
      <c r="M25" s="354"/>
      <c r="N25" s="354"/>
      <c r="O25" s="354"/>
      <c r="P25" s="40"/>
      <c r="Q25" s="40"/>
      <c r="R25" s="40"/>
      <c r="S25" s="40"/>
      <c r="T25" s="40"/>
      <c r="U25" s="40"/>
      <c r="V25" s="40"/>
      <c r="W25" s="354" t="s">
        <v>1040</v>
      </c>
      <c r="X25" s="354"/>
      <c r="Y25" s="354"/>
      <c r="Z25" s="354"/>
      <c r="AA25" s="354"/>
      <c r="AB25" s="354"/>
      <c r="AC25" s="354"/>
      <c r="AD25" s="354"/>
      <c r="AE25" s="354"/>
      <c r="AF25" s="40"/>
      <c r="AG25" s="40"/>
      <c r="AH25" s="40"/>
      <c r="AI25" s="40"/>
      <c r="AJ25" s="40"/>
      <c r="AK25" s="354" t="s">
        <v>1041</v>
      </c>
      <c r="AL25" s="354"/>
      <c r="AM25" s="354"/>
      <c r="AN25" s="354"/>
      <c r="AO25" s="354"/>
      <c r="AP25" s="40"/>
      <c r="AQ25" s="43"/>
      <c r="BE25" s="328"/>
    </row>
    <row r="26" spans="2:57" s="2" customFormat="1" ht="14.25" customHeight="1">
      <c r="B26" s="45"/>
      <c r="C26" s="46"/>
      <c r="D26" s="47" t="s">
        <v>1042</v>
      </c>
      <c r="E26" s="46"/>
      <c r="F26" s="47" t="s">
        <v>1043</v>
      </c>
      <c r="G26" s="46"/>
      <c r="H26" s="46"/>
      <c r="I26" s="46"/>
      <c r="J26" s="46"/>
      <c r="K26" s="46"/>
      <c r="L26" s="353">
        <v>0.21</v>
      </c>
      <c r="M26" s="321"/>
      <c r="N26" s="321"/>
      <c r="O26" s="321"/>
      <c r="P26" s="46"/>
      <c r="Q26" s="46"/>
      <c r="R26" s="46"/>
      <c r="S26" s="46"/>
      <c r="T26" s="46"/>
      <c r="U26" s="46"/>
      <c r="V26" s="46"/>
      <c r="W26" s="322">
        <f>ROUND(AZ51,2)</f>
        <v>0</v>
      </c>
      <c r="X26" s="321"/>
      <c r="Y26" s="321"/>
      <c r="Z26" s="321"/>
      <c r="AA26" s="321"/>
      <c r="AB26" s="321"/>
      <c r="AC26" s="321"/>
      <c r="AD26" s="321"/>
      <c r="AE26" s="321"/>
      <c r="AF26" s="46"/>
      <c r="AG26" s="46"/>
      <c r="AH26" s="46"/>
      <c r="AI26" s="46"/>
      <c r="AJ26" s="46"/>
      <c r="AK26" s="322">
        <f>ROUND(AV51,2)</f>
        <v>0</v>
      </c>
      <c r="AL26" s="321"/>
      <c r="AM26" s="321"/>
      <c r="AN26" s="321"/>
      <c r="AO26" s="321"/>
      <c r="AP26" s="46"/>
      <c r="AQ26" s="48"/>
      <c r="BE26" s="328"/>
    </row>
    <row r="27" spans="2:57" s="2" customFormat="1" ht="14.25" customHeight="1">
      <c r="B27" s="45"/>
      <c r="C27" s="46"/>
      <c r="D27" s="46"/>
      <c r="E27" s="46"/>
      <c r="F27" s="47" t="s">
        <v>1044</v>
      </c>
      <c r="G27" s="46"/>
      <c r="H27" s="46"/>
      <c r="I27" s="46"/>
      <c r="J27" s="46"/>
      <c r="K27" s="46"/>
      <c r="L27" s="353">
        <v>0.15</v>
      </c>
      <c r="M27" s="321"/>
      <c r="N27" s="321"/>
      <c r="O27" s="321"/>
      <c r="P27" s="46"/>
      <c r="Q27" s="46"/>
      <c r="R27" s="46"/>
      <c r="S27" s="46"/>
      <c r="T27" s="46"/>
      <c r="U27" s="46"/>
      <c r="V27" s="46"/>
      <c r="W27" s="322">
        <f>ROUND(BA51,2)</f>
        <v>0</v>
      </c>
      <c r="X27" s="321"/>
      <c r="Y27" s="321"/>
      <c r="Z27" s="321"/>
      <c r="AA27" s="321"/>
      <c r="AB27" s="321"/>
      <c r="AC27" s="321"/>
      <c r="AD27" s="321"/>
      <c r="AE27" s="321"/>
      <c r="AF27" s="46"/>
      <c r="AG27" s="46"/>
      <c r="AH27" s="46"/>
      <c r="AI27" s="46"/>
      <c r="AJ27" s="46"/>
      <c r="AK27" s="322">
        <f>ROUND(AW51,2)</f>
        <v>0</v>
      </c>
      <c r="AL27" s="321"/>
      <c r="AM27" s="321"/>
      <c r="AN27" s="321"/>
      <c r="AO27" s="321"/>
      <c r="AP27" s="46"/>
      <c r="AQ27" s="48"/>
      <c r="BE27" s="328"/>
    </row>
    <row r="28" spans="2:57" s="2" customFormat="1" ht="14.25" customHeight="1" hidden="1">
      <c r="B28" s="45"/>
      <c r="C28" s="46"/>
      <c r="D28" s="46"/>
      <c r="E28" s="46"/>
      <c r="F28" s="47" t="s">
        <v>1045</v>
      </c>
      <c r="G28" s="46"/>
      <c r="H28" s="46"/>
      <c r="I28" s="46"/>
      <c r="J28" s="46"/>
      <c r="K28" s="46"/>
      <c r="L28" s="353">
        <v>0.21</v>
      </c>
      <c r="M28" s="321"/>
      <c r="N28" s="321"/>
      <c r="O28" s="321"/>
      <c r="P28" s="46"/>
      <c r="Q28" s="46"/>
      <c r="R28" s="46"/>
      <c r="S28" s="46"/>
      <c r="T28" s="46"/>
      <c r="U28" s="46"/>
      <c r="V28" s="46"/>
      <c r="W28" s="322">
        <f>ROUND(BB51,2)</f>
        <v>0</v>
      </c>
      <c r="X28" s="321"/>
      <c r="Y28" s="321"/>
      <c r="Z28" s="321"/>
      <c r="AA28" s="321"/>
      <c r="AB28" s="321"/>
      <c r="AC28" s="321"/>
      <c r="AD28" s="321"/>
      <c r="AE28" s="321"/>
      <c r="AF28" s="46"/>
      <c r="AG28" s="46"/>
      <c r="AH28" s="46"/>
      <c r="AI28" s="46"/>
      <c r="AJ28" s="46"/>
      <c r="AK28" s="322">
        <v>0</v>
      </c>
      <c r="AL28" s="321"/>
      <c r="AM28" s="321"/>
      <c r="AN28" s="321"/>
      <c r="AO28" s="321"/>
      <c r="AP28" s="46"/>
      <c r="AQ28" s="48"/>
      <c r="BE28" s="328"/>
    </row>
    <row r="29" spans="2:57" s="2" customFormat="1" ht="14.25" customHeight="1" hidden="1">
      <c r="B29" s="45"/>
      <c r="C29" s="46"/>
      <c r="D29" s="46"/>
      <c r="E29" s="46"/>
      <c r="F29" s="47" t="s">
        <v>1046</v>
      </c>
      <c r="G29" s="46"/>
      <c r="H29" s="46"/>
      <c r="I29" s="46"/>
      <c r="J29" s="46"/>
      <c r="K29" s="46"/>
      <c r="L29" s="353">
        <v>0.15</v>
      </c>
      <c r="M29" s="321"/>
      <c r="N29" s="321"/>
      <c r="O29" s="321"/>
      <c r="P29" s="46"/>
      <c r="Q29" s="46"/>
      <c r="R29" s="46"/>
      <c r="S29" s="46"/>
      <c r="T29" s="46"/>
      <c r="U29" s="46"/>
      <c r="V29" s="46"/>
      <c r="W29" s="322">
        <f>ROUND(BC51,2)</f>
        <v>0</v>
      </c>
      <c r="X29" s="321"/>
      <c r="Y29" s="321"/>
      <c r="Z29" s="321"/>
      <c r="AA29" s="321"/>
      <c r="AB29" s="321"/>
      <c r="AC29" s="321"/>
      <c r="AD29" s="321"/>
      <c r="AE29" s="321"/>
      <c r="AF29" s="46"/>
      <c r="AG29" s="46"/>
      <c r="AH29" s="46"/>
      <c r="AI29" s="46"/>
      <c r="AJ29" s="46"/>
      <c r="AK29" s="322">
        <v>0</v>
      </c>
      <c r="AL29" s="321"/>
      <c r="AM29" s="321"/>
      <c r="AN29" s="321"/>
      <c r="AO29" s="321"/>
      <c r="AP29" s="46"/>
      <c r="AQ29" s="48"/>
      <c r="BE29" s="328"/>
    </row>
    <row r="30" spans="2:57" s="2" customFormat="1" ht="14.25" customHeight="1" hidden="1">
      <c r="B30" s="45"/>
      <c r="C30" s="46"/>
      <c r="D30" s="46"/>
      <c r="E30" s="46"/>
      <c r="F30" s="47" t="s">
        <v>1047</v>
      </c>
      <c r="G30" s="46"/>
      <c r="H30" s="46"/>
      <c r="I30" s="46"/>
      <c r="J30" s="46"/>
      <c r="K30" s="46"/>
      <c r="L30" s="353">
        <v>0</v>
      </c>
      <c r="M30" s="321"/>
      <c r="N30" s="321"/>
      <c r="O30" s="321"/>
      <c r="P30" s="46"/>
      <c r="Q30" s="46"/>
      <c r="R30" s="46"/>
      <c r="S30" s="46"/>
      <c r="T30" s="46"/>
      <c r="U30" s="46"/>
      <c r="V30" s="46"/>
      <c r="W30" s="322">
        <f>ROUND(BD51,2)</f>
        <v>0</v>
      </c>
      <c r="X30" s="321"/>
      <c r="Y30" s="321"/>
      <c r="Z30" s="321"/>
      <c r="AA30" s="321"/>
      <c r="AB30" s="321"/>
      <c r="AC30" s="321"/>
      <c r="AD30" s="321"/>
      <c r="AE30" s="321"/>
      <c r="AF30" s="46"/>
      <c r="AG30" s="46"/>
      <c r="AH30" s="46"/>
      <c r="AI30" s="46"/>
      <c r="AJ30" s="46"/>
      <c r="AK30" s="322">
        <v>0</v>
      </c>
      <c r="AL30" s="321"/>
      <c r="AM30" s="321"/>
      <c r="AN30" s="321"/>
      <c r="AO30" s="321"/>
      <c r="AP30" s="46"/>
      <c r="AQ30" s="48"/>
      <c r="BE30" s="328"/>
    </row>
    <row r="31" spans="2:57" s="1" customFormat="1" ht="6.75"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28"/>
    </row>
    <row r="32" spans="2:57" s="1" customFormat="1" ht="25.5" customHeight="1">
      <c r="B32" s="39"/>
      <c r="C32" s="49"/>
      <c r="D32" s="50" t="s">
        <v>1048</v>
      </c>
      <c r="E32" s="51"/>
      <c r="F32" s="51"/>
      <c r="G32" s="51"/>
      <c r="H32" s="51"/>
      <c r="I32" s="51"/>
      <c r="J32" s="51"/>
      <c r="K32" s="51"/>
      <c r="L32" s="51"/>
      <c r="M32" s="51"/>
      <c r="N32" s="51"/>
      <c r="O32" s="51"/>
      <c r="P32" s="51"/>
      <c r="Q32" s="51"/>
      <c r="R32" s="51"/>
      <c r="S32" s="51"/>
      <c r="T32" s="52" t="s">
        <v>1049</v>
      </c>
      <c r="U32" s="51"/>
      <c r="V32" s="51"/>
      <c r="W32" s="51"/>
      <c r="X32" s="323" t="s">
        <v>1050</v>
      </c>
      <c r="Y32" s="324"/>
      <c r="Z32" s="324"/>
      <c r="AA32" s="324"/>
      <c r="AB32" s="324"/>
      <c r="AC32" s="51"/>
      <c r="AD32" s="51"/>
      <c r="AE32" s="51"/>
      <c r="AF32" s="51"/>
      <c r="AG32" s="51"/>
      <c r="AH32" s="51"/>
      <c r="AI32" s="51"/>
      <c r="AJ32" s="51"/>
      <c r="AK32" s="325">
        <f>SUM(AK23:AK30)</f>
        <v>0</v>
      </c>
      <c r="AL32" s="324"/>
      <c r="AM32" s="324"/>
      <c r="AN32" s="324"/>
      <c r="AO32" s="326"/>
      <c r="AP32" s="49"/>
      <c r="AQ32" s="53"/>
      <c r="BE32" s="328"/>
    </row>
    <row r="33" spans="2:43" s="1" customFormat="1" ht="6.75"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43" s="1" customFormat="1" ht="6.75"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44" s="1" customFormat="1" ht="6.75"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44" s="1" customFormat="1" ht="36.75" customHeight="1">
      <c r="B39" s="39"/>
      <c r="C39" s="60" t="s">
        <v>1051</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44" s="1" customFormat="1" ht="6.75"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44" s="3" customFormat="1" ht="14.25" customHeight="1">
      <c r="B41" s="62"/>
      <c r="C41" s="63" t="s">
        <v>1016</v>
      </c>
      <c r="D41" s="64"/>
      <c r="E41" s="64"/>
      <c r="F41" s="64"/>
      <c r="G41" s="64"/>
      <c r="H41" s="64"/>
      <c r="I41" s="64"/>
      <c r="J41" s="64"/>
      <c r="K41" s="64"/>
      <c r="L41" s="64" t="str">
        <f>K5</f>
        <v>999412/18</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44" s="4" customFormat="1" ht="36.75" customHeight="1">
      <c r="B42" s="66"/>
      <c r="C42" s="67" t="s">
        <v>1019</v>
      </c>
      <c r="D42" s="68"/>
      <c r="E42" s="68"/>
      <c r="F42" s="68"/>
      <c r="G42" s="68"/>
      <c r="H42" s="68"/>
      <c r="I42" s="68"/>
      <c r="J42" s="68"/>
      <c r="K42" s="68"/>
      <c r="L42" s="339" t="str">
        <f>K6</f>
        <v>Praha bez bariér - Komunardů - úpravy zastávek</v>
      </c>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68"/>
      <c r="AQ42" s="68"/>
      <c r="AR42" s="69"/>
    </row>
    <row r="43" spans="2:44" s="1" customFormat="1" ht="6.75"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44" s="1" customFormat="1" ht="15">
      <c r="B44" s="39"/>
      <c r="C44" s="63" t="s">
        <v>1024</v>
      </c>
      <c r="D44" s="61"/>
      <c r="E44" s="61"/>
      <c r="F44" s="61"/>
      <c r="G44" s="61"/>
      <c r="H44" s="61"/>
      <c r="I44" s="61"/>
      <c r="J44" s="61"/>
      <c r="K44" s="61"/>
      <c r="L44" s="70" t="str">
        <f>IF(K8="","",K8)</f>
        <v>Praha 7 - Holešovice</v>
      </c>
      <c r="M44" s="61"/>
      <c r="N44" s="61"/>
      <c r="O44" s="61"/>
      <c r="P44" s="61"/>
      <c r="Q44" s="61"/>
      <c r="R44" s="61"/>
      <c r="S44" s="61"/>
      <c r="T44" s="61"/>
      <c r="U44" s="61"/>
      <c r="V44" s="61"/>
      <c r="W44" s="61"/>
      <c r="X44" s="61"/>
      <c r="Y44" s="61"/>
      <c r="Z44" s="61"/>
      <c r="AA44" s="61"/>
      <c r="AB44" s="61"/>
      <c r="AC44" s="61"/>
      <c r="AD44" s="61"/>
      <c r="AE44" s="61"/>
      <c r="AF44" s="61"/>
      <c r="AG44" s="61"/>
      <c r="AH44" s="61"/>
      <c r="AI44" s="63" t="s">
        <v>1026</v>
      </c>
      <c r="AJ44" s="61"/>
      <c r="AK44" s="61"/>
      <c r="AL44" s="61"/>
      <c r="AM44" s="341" t="str">
        <f>IF(AN8="","",AN8)</f>
        <v>29. 11. 2017</v>
      </c>
      <c r="AN44" s="341"/>
      <c r="AO44" s="61"/>
      <c r="AP44" s="61"/>
      <c r="AQ44" s="61"/>
      <c r="AR44" s="59"/>
    </row>
    <row r="45" spans="2:44" s="1" customFormat="1" ht="6.75"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ht="15">
      <c r="B46" s="39"/>
      <c r="C46" s="63" t="s">
        <v>1028</v>
      </c>
      <c r="D46" s="61"/>
      <c r="E46" s="61"/>
      <c r="F46" s="61"/>
      <c r="G46" s="61"/>
      <c r="H46" s="61"/>
      <c r="I46" s="61"/>
      <c r="J46" s="61"/>
      <c r="K46" s="61"/>
      <c r="L46" s="64" t="str">
        <f>IF(E11="","",E11)</f>
        <v> </v>
      </c>
      <c r="M46" s="61"/>
      <c r="N46" s="61"/>
      <c r="O46" s="61"/>
      <c r="P46" s="61"/>
      <c r="Q46" s="61"/>
      <c r="R46" s="61"/>
      <c r="S46" s="61"/>
      <c r="T46" s="61"/>
      <c r="U46" s="61"/>
      <c r="V46" s="61"/>
      <c r="W46" s="61"/>
      <c r="X46" s="61"/>
      <c r="Y46" s="61"/>
      <c r="Z46" s="61"/>
      <c r="AA46" s="61"/>
      <c r="AB46" s="61"/>
      <c r="AC46" s="61"/>
      <c r="AD46" s="61"/>
      <c r="AE46" s="61"/>
      <c r="AF46" s="61"/>
      <c r="AG46" s="61"/>
      <c r="AH46" s="61"/>
      <c r="AI46" s="63" t="s">
        <v>1034</v>
      </c>
      <c r="AJ46" s="61"/>
      <c r="AK46" s="61"/>
      <c r="AL46" s="61"/>
      <c r="AM46" s="342" t="str">
        <f>IF(E17="","",E17)</f>
        <v> </v>
      </c>
      <c r="AN46" s="342"/>
      <c r="AO46" s="342"/>
      <c r="AP46" s="342"/>
      <c r="AQ46" s="61"/>
      <c r="AR46" s="59"/>
      <c r="AS46" s="343" t="s">
        <v>1052</v>
      </c>
      <c r="AT46" s="344"/>
      <c r="AU46" s="72"/>
      <c r="AV46" s="72"/>
      <c r="AW46" s="72"/>
      <c r="AX46" s="72"/>
      <c r="AY46" s="72"/>
      <c r="AZ46" s="72"/>
      <c r="BA46" s="72"/>
      <c r="BB46" s="72"/>
      <c r="BC46" s="72"/>
      <c r="BD46" s="73"/>
    </row>
    <row r="47" spans="2:56" s="1" customFormat="1" ht="15">
      <c r="B47" s="39"/>
      <c r="C47" s="63" t="s">
        <v>1032</v>
      </c>
      <c r="D47" s="61"/>
      <c r="E47" s="61"/>
      <c r="F47" s="61"/>
      <c r="G47" s="61"/>
      <c r="H47" s="61"/>
      <c r="I47" s="61"/>
      <c r="J47" s="61"/>
      <c r="K47" s="61"/>
      <c r="L47" s="64">
        <f>IF(E14="Vyplň údaj","",E14)</f>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45"/>
      <c r="AT47" s="346"/>
      <c r="AU47" s="74"/>
      <c r="AV47" s="74"/>
      <c r="AW47" s="74"/>
      <c r="AX47" s="74"/>
      <c r="AY47" s="74"/>
      <c r="AZ47" s="74"/>
      <c r="BA47" s="74"/>
      <c r="BB47" s="74"/>
      <c r="BC47" s="74"/>
      <c r="BD47" s="75"/>
    </row>
    <row r="48" spans="2:56" s="1" customFormat="1" ht="10.5"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47"/>
      <c r="AT48" s="348"/>
      <c r="AU48" s="40"/>
      <c r="AV48" s="40"/>
      <c r="AW48" s="40"/>
      <c r="AX48" s="40"/>
      <c r="AY48" s="40"/>
      <c r="AZ48" s="40"/>
      <c r="BA48" s="40"/>
      <c r="BB48" s="40"/>
      <c r="BC48" s="40"/>
      <c r="BD48" s="76"/>
    </row>
    <row r="49" spans="2:56" s="1" customFormat="1" ht="29.25" customHeight="1">
      <c r="B49" s="39"/>
      <c r="C49" s="349" t="s">
        <v>1053</v>
      </c>
      <c r="D49" s="350"/>
      <c r="E49" s="350"/>
      <c r="F49" s="350"/>
      <c r="G49" s="350"/>
      <c r="H49" s="51"/>
      <c r="I49" s="351" t="s">
        <v>1054</v>
      </c>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2" t="s">
        <v>1055</v>
      </c>
      <c r="AH49" s="350"/>
      <c r="AI49" s="350"/>
      <c r="AJ49" s="350"/>
      <c r="AK49" s="350"/>
      <c r="AL49" s="350"/>
      <c r="AM49" s="350"/>
      <c r="AN49" s="351" t="s">
        <v>1056</v>
      </c>
      <c r="AO49" s="350"/>
      <c r="AP49" s="350"/>
      <c r="AQ49" s="77" t="s">
        <v>1057</v>
      </c>
      <c r="AR49" s="59"/>
      <c r="AS49" s="78" t="s">
        <v>1058</v>
      </c>
      <c r="AT49" s="79" t="s">
        <v>1059</v>
      </c>
      <c r="AU49" s="79" t="s">
        <v>1060</v>
      </c>
      <c r="AV49" s="79" t="s">
        <v>1061</v>
      </c>
      <c r="AW49" s="79" t="s">
        <v>1062</v>
      </c>
      <c r="AX49" s="79" t="s">
        <v>1063</v>
      </c>
      <c r="AY49" s="79" t="s">
        <v>1064</v>
      </c>
      <c r="AZ49" s="79" t="s">
        <v>1065</v>
      </c>
      <c r="BA49" s="79" t="s">
        <v>1066</v>
      </c>
      <c r="BB49" s="79" t="s">
        <v>1067</v>
      </c>
      <c r="BC49" s="79" t="s">
        <v>1068</v>
      </c>
      <c r="BD49" s="80" t="s">
        <v>1069</v>
      </c>
    </row>
    <row r="50" spans="2:56" s="1" customFormat="1" ht="10.5"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1"/>
      <c r="AT50" s="82"/>
      <c r="AU50" s="82"/>
      <c r="AV50" s="82"/>
      <c r="AW50" s="82"/>
      <c r="AX50" s="82"/>
      <c r="AY50" s="82"/>
      <c r="AZ50" s="82"/>
      <c r="BA50" s="82"/>
      <c r="BB50" s="82"/>
      <c r="BC50" s="82"/>
      <c r="BD50" s="83"/>
    </row>
    <row r="51" spans="2:90" s="4" customFormat="1" ht="32.25" customHeight="1">
      <c r="B51" s="66"/>
      <c r="C51" s="84" t="s">
        <v>1070</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337">
        <f>ROUND(SUM(AG52:AG56),2)</f>
        <v>0</v>
      </c>
      <c r="AH51" s="337"/>
      <c r="AI51" s="337"/>
      <c r="AJ51" s="337"/>
      <c r="AK51" s="337"/>
      <c r="AL51" s="337"/>
      <c r="AM51" s="337"/>
      <c r="AN51" s="338">
        <f aca="true" t="shared" si="0" ref="AN51:AN56">SUM(AG51,AT51)</f>
        <v>0</v>
      </c>
      <c r="AO51" s="338"/>
      <c r="AP51" s="338"/>
      <c r="AQ51" s="86" t="s">
        <v>1022</v>
      </c>
      <c r="AR51" s="69"/>
      <c r="AS51" s="87">
        <f>ROUND(SUM(AS52:AS56),2)</f>
        <v>0</v>
      </c>
      <c r="AT51" s="88">
        <f aca="true" t="shared" si="1" ref="AT51:AT56">ROUND(SUM(AV51:AW51),2)</f>
        <v>0</v>
      </c>
      <c r="AU51" s="89">
        <f>ROUND(SUM(AU52:AU56),5)</f>
        <v>0</v>
      </c>
      <c r="AV51" s="88">
        <f>ROUND(AZ51*L26,2)</f>
        <v>0</v>
      </c>
      <c r="AW51" s="88">
        <f>ROUND(BA51*L27,2)</f>
        <v>0</v>
      </c>
      <c r="AX51" s="88">
        <f>ROUND(BB51*L26,2)</f>
        <v>0</v>
      </c>
      <c r="AY51" s="88">
        <f>ROUND(BC51*L27,2)</f>
        <v>0</v>
      </c>
      <c r="AZ51" s="88">
        <f>ROUND(SUM(AZ52:AZ56),2)</f>
        <v>0</v>
      </c>
      <c r="BA51" s="88">
        <f>ROUND(SUM(BA52:BA56),2)</f>
        <v>0</v>
      </c>
      <c r="BB51" s="88">
        <f>ROUND(SUM(BB52:BB56),2)</f>
        <v>0</v>
      </c>
      <c r="BC51" s="88">
        <f>ROUND(SUM(BC52:BC56),2)</f>
        <v>0</v>
      </c>
      <c r="BD51" s="90">
        <f>ROUND(SUM(BD52:BD56),2)</f>
        <v>0</v>
      </c>
      <c r="BS51" s="91" t="s">
        <v>1071</v>
      </c>
      <c r="BT51" s="91" t="s">
        <v>1072</v>
      </c>
      <c r="BU51" s="92" t="s">
        <v>1073</v>
      </c>
      <c r="BV51" s="91" t="s">
        <v>1074</v>
      </c>
      <c r="BW51" s="91" t="s">
        <v>1008</v>
      </c>
      <c r="BX51" s="91" t="s">
        <v>1075</v>
      </c>
      <c r="CL51" s="91" t="s">
        <v>1022</v>
      </c>
    </row>
    <row r="52" spans="1:91" s="5" customFormat="1" ht="16.5" customHeight="1">
      <c r="A52" s="93" t="s">
        <v>1076</v>
      </c>
      <c r="B52" s="94"/>
      <c r="C52" s="95"/>
      <c r="D52" s="336" t="s">
        <v>1077</v>
      </c>
      <c r="E52" s="336"/>
      <c r="F52" s="336"/>
      <c r="G52" s="336"/>
      <c r="H52" s="336"/>
      <c r="I52" s="96"/>
      <c r="J52" s="336" t="s">
        <v>1078</v>
      </c>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4">
        <f>'SO 000 - Vedlejší a ostat...'!J27</f>
        <v>0</v>
      </c>
      <c r="AH52" s="335"/>
      <c r="AI52" s="335"/>
      <c r="AJ52" s="335"/>
      <c r="AK52" s="335"/>
      <c r="AL52" s="335"/>
      <c r="AM52" s="335"/>
      <c r="AN52" s="334">
        <f t="shared" si="0"/>
        <v>0</v>
      </c>
      <c r="AO52" s="335"/>
      <c r="AP52" s="335"/>
      <c r="AQ52" s="97" t="s">
        <v>1079</v>
      </c>
      <c r="AR52" s="98"/>
      <c r="AS52" s="99">
        <v>0</v>
      </c>
      <c r="AT52" s="100">
        <f t="shared" si="1"/>
        <v>0</v>
      </c>
      <c r="AU52" s="101">
        <f>'SO 000 - Vedlejší a ostat...'!P83</f>
        <v>0</v>
      </c>
      <c r="AV52" s="100">
        <f>'SO 000 - Vedlejší a ostat...'!J30</f>
        <v>0</v>
      </c>
      <c r="AW52" s="100">
        <f>'SO 000 - Vedlejší a ostat...'!J31</f>
        <v>0</v>
      </c>
      <c r="AX52" s="100">
        <f>'SO 000 - Vedlejší a ostat...'!J32</f>
        <v>0</v>
      </c>
      <c r="AY52" s="100">
        <f>'SO 000 - Vedlejší a ostat...'!J33</f>
        <v>0</v>
      </c>
      <c r="AZ52" s="100">
        <f>'SO 000 - Vedlejší a ostat...'!F30</f>
        <v>0</v>
      </c>
      <c r="BA52" s="100">
        <f>'SO 000 - Vedlejší a ostat...'!F31</f>
        <v>0</v>
      </c>
      <c r="BB52" s="100">
        <f>'SO 000 - Vedlejší a ostat...'!F32</f>
        <v>0</v>
      </c>
      <c r="BC52" s="100">
        <f>'SO 000 - Vedlejší a ostat...'!F33</f>
        <v>0</v>
      </c>
      <c r="BD52" s="102">
        <f>'SO 000 - Vedlejší a ostat...'!F34</f>
        <v>0</v>
      </c>
      <c r="BT52" s="103" t="s">
        <v>1080</v>
      </c>
      <c r="BV52" s="103" t="s">
        <v>1074</v>
      </c>
      <c r="BW52" s="103" t="s">
        <v>1081</v>
      </c>
      <c r="BX52" s="103" t="s">
        <v>1008</v>
      </c>
      <c r="CL52" s="103" t="s">
        <v>1022</v>
      </c>
      <c r="CM52" s="103" t="s">
        <v>1082</v>
      </c>
    </row>
    <row r="53" spans="1:91" s="5" customFormat="1" ht="16.5" customHeight="1">
      <c r="A53" s="93" t="s">
        <v>1076</v>
      </c>
      <c r="B53" s="94"/>
      <c r="C53" s="95"/>
      <c r="D53" s="336" t="s">
        <v>1083</v>
      </c>
      <c r="E53" s="336"/>
      <c r="F53" s="336"/>
      <c r="G53" s="336"/>
      <c r="H53" s="336"/>
      <c r="I53" s="96"/>
      <c r="J53" s="336" t="s">
        <v>1084</v>
      </c>
      <c r="K53" s="336"/>
      <c r="L53" s="336"/>
      <c r="M53" s="336"/>
      <c r="N53" s="336"/>
      <c r="O53" s="336"/>
      <c r="P53" s="336"/>
      <c r="Q53" s="336"/>
      <c r="R53" s="336"/>
      <c r="S53" s="336"/>
      <c r="T53" s="336"/>
      <c r="U53" s="336"/>
      <c r="V53" s="336"/>
      <c r="W53" s="336"/>
      <c r="X53" s="336"/>
      <c r="Y53" s="336"/>
      <c r="Z53" s="336"/>
      <c r="AA53" s="336"/>
      <c r="AB53" s="336"/>
      <c r="AC53" s="336"/>
      <c r="AD53" s="336"/>
      <c r="AE53" s="336"/>
      <c r="AF53" s="336"/>
      <c r="AG53" s="334">
        <f>'SO 100 - Komunikace a zpe...'!J27</f>
        <v>0</v>
      </c>
      <c r="AH53" s="335"/>
      <c r="AI53" s="335"/>
      <c r="AJ53" s="335"/>
      <c r="AK53" s="335"/>
      <c r="AL53" s="335"/>
      <c r="AM53" s="335"/>
      <c r="AN53" s="334">
        <f t="shared" si="0"/>
        <v>0</v>
      </c>
      <c r="AO53" s="335"/>
      <c r="AP53" s="335"/>
      <c r="AQ53" s="97" t="s">
        <v>1079</v>
      </c>
      <c r="AR53" s="98"/>
      <c r="AS53" s="99">
        <v>0</v>
      </c>
      <c r="AT53" s="100">
        <f t="shared" si="1"/>
        <v>0</v>
      </c>
      <c r="AU53" s="101">
        <f>'SO 100 - Komunikace a zpe...'!P86</f>
        <v>0</v>
      </c>
      <c r="AV53" s="100">
        <f>'SO 100 - Komunikace a zpe...'!J30</f>
        <v>0</v>
      </c>
      <c r="AW53" s="100">
        <f>'SO 100 - Komunikace a zpe...'!J31</f>
        <v>0</v>
      </c>
      <c r="AX53" s="100">
        <f>'SO 100 - Komunikace a zpe...'!J32</f>
        <v>0</v>
      </c>
      <c r="AY53" s="100">
        <f>'SO 100 - Komunikace a zpe...'!J33</f>
        <v>0</v>
      </c>
      <c r="AZ53" s="100">
        <f>'SO 100 - Komunikace a zpe...'!F30</f>
        <v>0</v>
      </c>
      <c r="BA53" s="100">
        <f>'SO 100 - Komunikace a zpe...'!F31</f>
        <v>0</v>
      </c>
      <c r="BB53" s="100">
        <f>'SO 100 - Komunikace a zpe...'!F32</f>
        <v>0</v>
      </c>
      <c r="BC53" s="100">
        <f>'SO 100 - Komunikace a zpe...'!F33</f>
        <v>0</v>
      </c>
      <c r="BD53" s="102">
        <f>'SO 100 - Komunikace a zpe...'!F34</f>
        <v>0</v>
      </c>
      <c r="BT53" s="103" t="s">
        <v>1080</v>
      </c>
      <c r="BV53" s="103" t="s">
        <v>1074</v>
      </c>
      <c r="BW53" s="103" t="s">
        <v>1085</v>
      </c>
      <c r="BX53" s="103" t="s">
        <v>1008</v>
      </c>
      <c r="CL53" s="103" t="s">
        <v>1022</v>
      </c>
      <c r="CM53" s="103" t="s">
        <v>1082</v>
      </c>
    </row>
    <row r="54" spans="1:91" s="5" customFormat="1" ht="16.5" customHeight="1">
      <c r="A54" s="93" t="s">
        <v>1076</v>
      </c>
      <c r="B54" s="94"/>
      <c r="C54" s="95"/>
      <c r="D54" s="336" t="s">
        <v>1086</v>
      </c>
      <c r="E54" s="336"/>
      <c r="F54" s="336"/>
      <c r="G54" s="336"/>
      <c r="H54" s="336"/>
      <c r="I54" s="96"/>
      <c r="J54" s="336" t="s">
        <v>1087</v>
      </c>
      <c r="K54" s="336"/>
      <c r="L54" s="336"/>
      <c r="M54" s="336"/>
      <c r="N54" s="336"/>
      <c r="O54" s="336"/>
      <c r="P54" s="336"/>
      <c r="Q54" s="336"/>
      <c r="R54" s="336"/>
      <c r="S54" s="336"/>
      <c r="T54" s="336"/>
      <c r="U54" s="336"/>
      <c r="V54" s="336"/>
      <c r="W54" s="336"/>
      <c r="X54" s="336"/>
      <c r="Y54" s="336"/>
      <c r="Z54" s="336"/>
      <c r="AA54" s="336"/>
      <c r="AB54" s="336"/>
      <c r="AC54" s="336"/>
      <c r="AD54" s="336"/>
      <c r="AE54" s="336"/>
      <c r="AF54" s="336"/>
      <c r="AG54" s="334">
        <f>'SO 400 - Veřejné osvětlení'!J27</f>
        <v>0</v>
      </c>
      <c r="AH54" s="335"/>
      <c r="AI54" s="335"/>
      <c r="AJ54" s="335"/>
      <c r="AK54" s="335"/>
      <c r="AL54" s="335"/>
      <c r="AM54" s="335"/>
      <c r="AN54" s="334">
        <f t="shared" si="0"/>
        <v>0</v>
      </c>
      <c r="AO54" s="335"/>
      <c r="AP54" s="335"/>
      <c r="AQ54" s="97" t="s">
        <v>1079</v>
      </c>
      <c r="AR54" s="98"/>
      <c r="AS54" s="99">
        <v>0</v>
      </c>
      <c r="AT54" s="100">
        <f t="shared" si="1"/>
        <v>0</v>
      </c>
      <c r="AU54" s="101">
        <f>'SO 400 - Veřejné osvětlení'!P82</f>
        <v>0</v>
      </c>
      <c r="AV54" s="100">
        <f>'SO 400 - Veřejné osvětlení'!J30</f>
        <v>0</v>
      </c>
      <c r="AW54" s="100">
        <f>'SO 400 - Veřejné osvětlení'!J31</f>
        <v>0</v>
      </c>
      <c r="AX54" s="100">
        <f>'SO 400 - Veřejné osvětlení'!J32</f>
        <v>0</v>
      </c>
      <c r="AY54" s="100">
        <f>'SO 400 - Veřejné osvětlení'!J33</f>
        <v>0</v>
      </c>
      <c r="AZ54" s="100">
        <f>'SO 400 - Veřejné osvětlení'!F30</f>
        <v>0</v>
      </c>
      <c r="BA54" s="100">
        <f>'SO 400 - Veřejné osvětlení'!F31</f>
        <v>0</v>
      </c>
      <c r="BB54" s="100">
        <f>'SO 400 - Veřejné osvětlení'!F32</f>
        <v>0</v>
      </c>
      <c r="BC54" s="100">
        <f>'SO 400 - Veřejné osvětlení'!F33</f>
        <v>0</v>
      </c>
      <c r="BD54" s="102">
        <f>'SO 400 - Veřejné osvětlení'!F34</f>
        <v>0</v>
      </c>
      <c r="BT54" s="103" t="s">
        <v>1080</v>
      </c>
      <c r="BV54" s="103" t="s">
        <v>1074</v>
      </c>
      <c r="BW54" s="103" t="s">
        <v>1088</v>
      </c>
      <c r="BX54" s="103" t="s">
        <v>1008</v>
      </c>
      <c r="CL54" s="103" t="s">
        <v>1022</v>
      </c>
      <c r="CM54" s="103" t="s">
        <v>1082</v>
      </c>
    </row>
    <row r="55" spans="1:91" s="5" customFormat="1" ht="16.5" customHeight="1">
      <c r="A55" s="93" t="s">
        <v>1076</v>
      </c>
      <c r="B55" s="94"/>
      <c r="C55" s="95"/>
      <c r="D55" s="336" t="s">
        <v>1089</v>
      </c>
      <c r="E55" s="336"/>
      <c r="F55" s="336"/>
      <c r="G55" s="336"/>
      <c r="H55" s="336"/>
      <c r="I55" s="96"/>
      <c r="J55" s="336" t="s">
        <v>1090</v>
      </c>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4">
        <f>'SO 461 - Úprava trakčního...'!J27</f>
        <v>0</v>
      </c>
      <c r="AH55" s="335"/>
      <c r="AI55" s="335"/>
      <c r="AJ55" s="335"/>
      <c r="AK55" s="335"/>
      <c r="AL55" s="335"/>
      <c r="AM55" s="335"/>
      <c r="AN55" s="334">
        <f t="shared" si="0"/>
        <v>0</v>
      </c>
      <c r="AO55" s="335"/>
      <c r="AP55" s="335"/>
      <c r="AQ55" s="97" t="s">
        <v>1079</v>
      </c>
      <c r="AR55" s="98"/>
      <c r="AS55" s="99">
        <v>0</v>
      </c>
      <c r="AT55" s="100">
        <f t="shared" si="1"/>
        <v>0</v>
      </c>
      <c r="AU55" s="101">
        <f>'SO 461 - Úprava trakčního...'!P86</f>
        <v>0</v>
      </c>
      <c r="AV55" s="100">
        <f>'SO 461 - Úprava trakčního...'!J30</f>
        <v>0</v>
      </c>
      <c r="AW55" s="100">
        <f>'SO 461 - Úprava trakčního...'!J31</f>
        <v>0</v>
      </c>
      <c r="AX55" s="100">
        <f>'SO 461 - Úprava trakčního...'!J32</f>
        <v>0</v>
      </c>
      <c r="AY55" s="100">
        <f>'SO 461 - Úprava trakčního...'!J33</f>
        <v>0</v>
      </c>
      <c r="AZ55" s="100">
        <f>'SO 461 - Úprava trakčního...'!F30</f>
        <v>0</v>
      </c>
      <c r="BA55" s="100">
        <f>'SO 461 - Úprava trakčního...'!F31</f>
        <v>0</v>
      </c>
      <c r="BB55" s="100">
        <f>'SO 461 - Úprava trakčního...'!F32</f>
        <v>0</v>
      </c>
      <c r="BC55" s="100">
        <f>'SO 461 - Úprava trakčního...'!F33</f>
        <v>0</v>
      </c>
      <c r="BD55" s="102">
        <f>'SO 461 - Úprava trakčního...'!F34</f>
        <v>0</v>
      </c>
      <c r="BT55" s="103" t="s">
        <v>1080</v>
      </c>
      <c r="BV55" s="103" t="s">
        <v>1074</v>
      </c>
      <c r="BW55" s="103" t="s">
        <v>1091</v>
      </c>
      <c r="BX55" s="103" t="s">
        <v>1008</v>
      </c>
      <c r="CL55" s="103" t="s">
        <v>1022</v>
      </c>
      <c r="CM55" s="103" t="s">
        <v>1082</v>
      </c>
    </row>
    <row r="56" spans="1:91" s="5" customFormat="1" ht="16.5" customHeight="1">
      <c r="A56" s="93" t="s">
        <v>1076</v>
      </c>
      <c r="B56" s="94"/>
      <c r="C56" s="95"/>
      <c r="D56" s="336" t="s">
        <v>1092</v>
      </c>
      <c r="E56" s="336"/>
      <c r="F56" s="336"/>
      <c r="G56" s="336"/>
      <c r="H56" s="336"/>
      <c r="I56" s="96"/>
      <c r="J56" s="336" t="s">
        <v>1093</v>
      </c>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4">
        <f>'SO 501 - Vodovod'!J27</f>
        <v>0</v>
      </c>
      <c r="AH56" s="335"/>
      <c r="AI56" s="335"/>
      <c r="AJ56" s="335"/>
      <c r="AK56" s="335"/>
      <c r="AL56" s="335"/>
      <c r="AM56" s="335"/>
      <c r="AN56" s="334">
        <f t="shared" si="0"/>
        <v>0</v>
      </c>
      <c r="AO56" s="335"/>
      <c r="AP56" s="335"/>
      <c r="AQ56" s="97" t="s">
        <v>1079</v>
      </c>
      <c r="AR56" s="98"/>
      <c r="AS56" s="104">
        <v>0</v>
      </c>
      <c r="AT56" s="105">
        <f t="shared" si="1"/>
        <v>0</v>
      </c>
      <c r="AU56" s="106">
        <f>'SO 501 - Vodovod'!P84</f>
        <v>0</v>
      </c>
      <c r="AV56" s="105">
        <f>'SO 501 - Vodovod'!J30</f>
        <v>0</v>
      </c>
      <c r="AW56" s="105">
        <f>'SO 501 - Vodovod'!J31</f>
        <v>0</v>
      </c>
      <c r="AX56" s="105">
        <f>'SO 501 - Vodovod'!J32</f>
        <v>0</v>
      </c>
      <c r="AY56" s="105">
        <f>'SO 501 - Vodovod'!J33</f>
        <v>0</v>
      </c>
      <c r="AZ56" s="105">
        <f>'SO 501 - Vodovod'!F30</f>
        <v>0</v>
      </c>
      <c r="BA56" s="105">
        <f>'SO 501 - Vodovod'!F31</f>
        <v>0</v>
      </c>
      <c r="BB56" s="105">
        <f>'SO 501 - Vodovod'!F32</f>
        <v>0</v>
      </c>
      <c r="BC56" s="105">
        <f>'SO 501 - Vodovod'!F33</f>
        <v>0</v>
      </c>
      <c r="BD56" s="107">
        <f>'SO 501 - Vodovod'!F34</f>
        <v>0</v>
      </c>
      <c r="BT56" s="103" t="s">
        <v>1080</v>
      </c>
      <c r="BV56" s="103" t="s">
        <v>1074</v>
      </c>
      <c r="BW56" s="103" t="s">
        <v>1094</v>
      </c>
      <c r="BX56" s="103" t="s">
        <v>1008</v>
      </c>
      <c r="CL56" s="103" t="s">
        <v>1022</v>
      </c>
      <c r="CM56" s="103" t="s">
        <v>1082</v>
      </c>
    </row>
    <row r="57" spans="2:44" s="1" customFormat="1" ht="30" customHeight="1">
      <c r="B57" s="39"/>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59"/>
    </row>
    <row r="58" spans="2:44" s="1" customFormat="1" ht="6.75" customHeight="1">
      <c r="B58" s="54"/>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9"/>
    </row>
  </sheetData>
  <sheetProtection password="CC35" sheet="1" objects="1" scenarios="1" formatColumns="0" formatRows="0"/>
  <mergeCells count="57">
    <mergeCell ref="W26:AE26"/>
    <mergeCell ref="AK26:AO26"/>
    <mergeCell ref="L27:O27"/>
    <mergeCell ref="W27:AE27"/>
    <mergeCell ref="AK27:AO27"/>
    <mergeCell ref="BE5:BE32"/>
    <mergeCell ref="K5:AO5"/>
    <mergeCell ref="K6:AO6"/>
    <mergeCell ref="E14:AJ14"/>
    <mergeCell ref="E20:AN20"/>
    <mergeCell ref="AK23:AO23"/>
    <mergeCell ref="L25:O25"/>
    <mergeCell ref="W25:AE25"/>
    <mergeCell ref="AK25:AO25"/>
    <mergeCell ref="L26:O26"/>
    <mergeCell ref="W28:AE28"/>
    <mergeCell ref="AK28:AO28"/>
    <mergeCell ref="L29:O29"/>
    <mergeCell ref="W29:AE29"/>
    <mergeCell ref="AK29:AO29"/>
    <mergeCell ref="L28:O28"/>
    <mergeCell ref="L30:O30"/>
    <mergeCell ref="W30:AE30"/>
    <mergeCell ref="AK30:AO30"/>
    <mergeCell ref="X32:AB32"/>
    <mergeCell ref="AK32:AO32"/>
    <mergeCell ref="C49:G49"/>
    <mergeCell ref="I49:AF49"/>
    <mergeCell ref="AG49:AM49"/>
    <mergeCell ref="AN49:AP49"/>
    <mergeCell ref="L42:AO42"/>
    <mergeCell ref="AM44:AN44"/>
    <mergeCell ref="AM46:AP46"/>
    <mergeCell ref="AS46:AT48"/>
    <mergeCell ref="AN53:AP53"/>
    <mergeCell ref="AG53:AM53"/>
    <mergeCell ref="D53:H53"/>
    <mergeCell ref="J53:AF53"/>
    <mergeCell ref="AN52:AP52"/>
    <mergeCell ref="AG52:AM52"/>
    <mergeCell ref="D52:H52"/>
    <mergeCell ref="J52:AF52"/>
    <mergeCell ref="J54:AF54"/>
    <mergeCell ref="AN55:AP55"/>
    <mergeCell ref="AG55:AM55"/>
    <mergeCell ref="D55:H55"/>
    <mergeCell ref="J55:AF55"/>
    <mergeCell ref="AR2:BE2"/>
    <mergeCell ref="AN56:AP56"/>
    <mergeCell ref="AG56:AM56"/>
    <mergeCell ref="D56:H56"/>
    <mergeCell ref="J56:AF56"/>
    <mergeCell ref="AG51:AM51"/>
    <mergeCell ref="AN51:AP51"/>
    <mergeCell ref="AN54:AP54"/>
    <mergeCell ref="AG54:AM54"/>
    <mergeCell ref="D54:H54"/>
  </mergeCells>
  <hyperlinks>
    <hyperlink ref="K1:S1" location="C2" display="1) Rekapitulace stavby"/>
    <hyperlink ref="W1:AI1" location="C51" display="2) Rekapitulace objektů stavby a soupisů prací"/>
    <hyperlink ref="A52" location="'SO 000 - Vedlejší a ostat...'!C2" display="/"/>
    <hyperlink ref="A53" location="'SO 100 - Komunikace a zpe...'!C2" display="/"/>
    <hyperlink ref="A54" location="'SO 400 - Veřejné osvětlení'!C2" display="/"/>
    <hyperlink ref="A55" location="'SO 461 - Úprava trakčního...'!C2" display="/"/>
    <hyperlink ref="A56" location="'SO 501 - Vodovod'!C2" display="/"/>
  </hyperlinks>
  <printOptions/>
  <pageMargins left="0.5833333" right="0.5833333" top="0.5833333" bottom="0.5833333" header="0" footer="0"/>
  <pageSetup blackAndWhite="1" fitToHeight="100" fitToWidth="1" horizontalDpi="600" verticalDpi="600" orientation="landscape" paperSize="9"/>
  <headerFooter alignWithMargins="0">
    <oddFooter>&amp;CStrana &amp;P z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R103"/>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1002</v>
      </c>
      <c r="E1" s="109"/>
      <c r="F1" s="111" t="s">
        <v>1095</v>
      </c>
      <c r="G1" s="359" t="s">
        <v>1096</v>
      </c>
      <c r="H1" s="359"/>
      <c r="I1" s="112"/>
      <c r="J1" s="111" t="s">
        <v>1097</v>
      </c>
      <c r="K1" s="110" t="s">
        <v>1098</v>
      </c>
      <c r="L1" s="111" t="s">
        <v>1099</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33"/>
      <c r="M2" s="333"/>
      <c r="N2" s="333"/>
      <c r="O2" s="333"/>
      <c r="P2" s="333"/>
      <c r="Q2" s="333"/>
      <c r="R2" s="333"/>
      <c r="S2" s="333"/>
      <c r="T2" s="333"/>
      <c r="U2" s="333"/>
      <c r="V2" s="333"/>
      <c r="AT2" s="22" t="s">
        <v>1081</v>
      </c>
    </row>
    <row r="3" spans="2:46" ht="6.75" customHeight="1">
      <c r="B3" s="23"/>
      <c r="C3" s="24"/>
      <c r="D3" s="24"/>
      <c r="E3" s="24"/>
      <c r="F3" s="24"/>
      <c r="G3" s="24"/>
      <c r="H3" s="24"/>
      <c r="I3" s="113"/>
      <c r="J3" s="24"/>
      <c r="K3" s="25"/>
      <c r="AT3" s="22" t="s">
        <v>1082</v>
      </c>
    </row>
    <row r="4" spans="2:46" ht="36.75" customHeight="1">
      <c r="B4" s="26"/>
      <c r="C4" s="27"/>
      <c r="D4" s="28" t="s">
        <v>1100</v>
      </c>
      <c r="E4" s="27"/>
      <c r="F4" s="27"/>
      <c r="G4" s="27"/>
      <c r="H4" s="27"/>
      <c r="I4" s="114"/>
      <c r="J4" s="27"/>
      <c r="K4" s="29"/>
      <c r="M4" s="30" t="s">
        <v>1013</v>
      </c>
      <c r="AT4" s="22" t="s">
        <v>1007</v>
      </c>
    </row>
    <row r="5" spans="2:11" ht="6.75" customHeight="1">
      <c r="B5" s="26"/>
      <c r="C5" s="27"/>
      <c r="D5" s="27"/>
      <c r="E5" s="27"/>
      <c r="F5" s="27"/>
      <c r="G5" s="27"/>
      <c r="H5" s="27"/>
      <c r="I5" s="114"/>
      <c r="J5" s="27"/>
      <c r="K5" s="29"/>
    </row>
    <row r="6" spans="2:11" ht="15">
      <c r="B6" s="26"/>
      <c r="C6" s="27"/>
      <c r="D6" s="35" t="s">
        <v>1019</v>
      </c>
      <c r="E6" s="27"/>
      <c r="F6" s="27"/>
      <c r="G6" s="27"/>
      <c r="H6" s="27"/>
      <c r="I6" s="114"/>
      <c r="J6" s="27"/>
      <c r="K6" s="29"/>
    </row>
    <row r="7" spans="2:11" ht="16.5" customHeight="1">
      <c r="B7" s="26"/>
      <c r="C7" s="27"/>
      <c r="D7" s="27"/>
      <c r="E7" s="360" t="str">
        <f>'Rekapitulace stavby'!K6</f>
        <v>Praha bez bariér - Komunardů - úpravy zastávek</v>
      </c>
      <c r="F7" s="361"/>
      <c r="G7" s="361"/>
      <c r="H7" s="361"/>
      <c r="I7" s="114"/>
      <c r="J7" s="27"/>
      <c r="K7" s="29"/>
    </row>
    <row r="8" spans="2:11" s="1" customFormat="1" ht="15">
      <c r="B8" s="39"/>
      <c r="C8" s="40"/>
      <c r="D8" s="35" t="s">
        <v>1101</v>
      </c>
      <c r="E8" s="40"/>
      <c r="F8" s="40"/>
      <c r="G8" s="40"/>
      <c r="H8" s="40"/>
      <c r="I8" s="115"/>
      <c r="J8" s="40"/>
      <c r="K8" s="43"/>
    </row>
    <row r="9" spans="2:11" s="1" customFormat="1" ht="36.75" customHeight="1">
      <c r="B9" s="39"/>
      <c r="C9" s="40"/>
      <c r="D9" s="40"/>
      <c r="E9" s="362" t="s">
        <v>1102</v>
      </c>
      <c r="F9" s="363"/>
      <c r="G9" s="363"/>
      <c r="H9" s="363"/>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1021</v>
      </c>
      <c r="E11" s="40"/>
      <c r="F11" s="33" t="s">
        <v>1022</v>
      </c>
      <c r="G11" s="40"/>
      <c r="H11" s="40"/>
      <c r="I11" s="116" t="s">
        <v>1023</v>
      </c>
      <c r="J11" s="33" t="s">
        <v>1022</v>
      </c>
      <c r="K11" s="43"/>
    </row>
    <row r="12" spans="2:11" s="1" customFormat="1" ht="14.25" customHeight="1">
      <c r="B12" s="39"/>
      <c r="C12" s="40"/>
      <c r="D12" s="35" t="s">
        <v>1024</v>
      </c>
      <c r="E12" s="40"/>
      <c r="F12" s="33" t="s">
        <v>1025</v>
      </c>
      <c r="G12" s="40"/>
      <c r="H12" s="40"/>
      <c r="I12" s="116" t="s">
        <v>1026</v>
      </c>
      <c r="J12" s="117" t="str">
        <f>'Rekapitulace stavby'!AN8</f>
        <v>29. 11. 2017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1028</v>
      </c>
      <c r="E14" s="40"/>
      <c r="F14" s="40"/>
      <c r="G14" s="40"/>
      <c r="H14" s="40"/>
      <c r="I14" s="116" t="s">
        <v>1029</v>
      </c>
      <c r="J14" s="33">
        <f>IF('Rekapitulace stavby'!AN10="","",'Rekapitulace stavby'!AN10)</f>
      </c>
      <c r="K14" s="43"/>
    </row>
    <row r="15" spans="2:11" s="1" customFormat="1" ht="18" customHeight="1">
      <c r="B15" s="39"/>
      <c r="C15" s="40"/>
      <c r="D15" s="40"/>
      <c r="E15" s="33" t="str">
        <f>IF('Rekapitulace stavby'!E11="","",'Rekapitulace stavby'!E11)</f>
        <v> </v>
      </c>
      <c r="F15" s="40"/>
      <c r="G15" s="40"/>
      <c r="H15" s="40"/>
      <c r="I15" s="116" t="s">
        <v>1031</v>
      </c>
      <c r="J15" s="33">
        <f>IF('Rekapitulace stavby'!AN11="","",'Rekapitulace stavby'!AN11)</f>
      </c>
      <c r="K15" s="43"/>
    </row>
    <row r="16" spans="2:11" s="1" customFormat="1" ht="6.75" customHeight="1">
      <c r="B16" s="39"/>
      <c r="C16" s="40"/>
      <c r="D16" s="40"/>
      <c r="E16" s="40"/>
      <c r="F16" s="40"/>
      <c r="G16" s="40"/>
      <c r="H16" s="40"/>
      <c r="I16" s="115"/>
      <c r="J16" s="40"/>
      <c r="K16" s="43"/>
    </row>
    <row r="17" spans="2:11" s="1" customFormat="1" ht="14.25" customHeight="1">
      <c r="B17" s="39"/>
      <c r="C17" s="40"/>
      <c r="D17" s="35" t="s">
        <v>1032</v>
      </c>
      <c r="E17" s="40"/>
      <c r="F17" s="40"/>
      <c r="G17" s="40"/>
      <c r="H17" s="40"/>
      <c r="I17" s="116" t="s">
        <v>1029</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1031</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1034</v>
      </c>
      <c r="E20" s="40"/>
      <c r="F20" s="40"/>
      <c r="G20" s="40"/>
      <c r="H20" s="40"/>
      <c r="I20" s="116" t="s">
        <v>1029</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1031</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1036</v>
      </c>
      <c r="E23" s="40"/>
      <c r="F23" s="40"/>
      <c r="G23" s="40"/>
      <c r="H23" s="40"/>
      <c r="I23" s="115"/>
      <c r="J23" s="40"/>
      <c r="K23" s="43"/>
    </row>
    <row r="24" spans="2:11" s="6" customFormat="1" ht="16.5" customHeight="1">
      <c r="B24" s="118"/>
      <c r="C24" s="119"/>
      <c r="D24" s="119"/>
      <c r="E24" s="160" t="s">
        <v>1022</v>
      </c>
      <c r="F24" s="160"/>
      <c r="G24" s="160"/>
      <c r="H24" s="160"/>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1038</v>
      </c>
      <c r="E27" s="40"/>
      <c r="F27" s="40"/>
      <c r="G27" s="40"/>
      <c r="H27" s="40"/>
      <c r="I27" s="115"/>
      <c r="J27" s="125">
        <f>ROUND(J83,2)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1040</v>
      </c>
      <c r="G29" s="40"/>
      <c r="H29" s="40"/>
      <c r="I29" s="126" t="s">
        <v>1039</v>
      </c>
      <c r="J29" s="44" t="s">
        <v>1041</v>
      </c>
      <c r="K29" s="43"/>
    </row>
    <row r="30" spans="2:11" s="1" customFormat="1" ht="14.25" customHeight="1">
      <c r="B30" s="39"/>
      <c r="C30" s="40"/>
      <c r="D30" s="47" t="s">
        <v>1042</v>
      </c>
      <c r="E30" s="47" t="s">
        <v>1043</v>
      </c>
      <c r="F30" s="127">
        <f>ROUND(SUM(BE83:BE102),2)</f>
        <v>0</v>
      </c>
      <c r="G30" s="40"/>
      <c r="H30" s="40"/>
      <c r="I30" s="128">
        <v>0.21</v>
      </c>
      <c r="J30" s="127">
        <f>ROUND(ROUND((SUM(BE83:BE102)),2)*I30,2)</f>
        <v>0</v>
      </c>
      <c r="K30" s="43"/>
    </row>
    <row r="31" spans="2:11" s="1" customFormat="1" ht="14.25" customHeight="1">
      <c r="B31" s="39"/>
      <c r="C31" s="40"/>
      <c r="D31" s="40"/>
      <c r="E31" s="47" t="s">
        <v>1044</v>
      </c>
      <c r="F31" s="127">
        <f>ROUND(SUM(BF83:BF102),2)</f>
        <v>0</v>
      </c>
      <c r="G31" s="40"/>
      <c r="H31" s="40"/>
      <c r="I31" s="128">
        <v>0.15</v>
      </c>
      <c r="J31" s="127">
        <f>ROUND(ROUND((SUM(BF83:BF102)),2)*I31,2)</f>
        <v>0</v>
      </c>
      <c r="K31" s="43"/>
    </row>
    <row r="32" spans="2:11" s="1" customFormat="1" ht="14.25" customHeight="1" hidden="1">
      <c r="B32" s="39"/>
      <c r="C32" s="40"/>
      <c r="D32" s="40"/>
      <c r="E32" s="47" t="s">
        <v>1045</v>
      </c>
      <c r="F32" s="127">
        <f>ROUND(SUM(BG83:BG102),2)</f>
        <v>0</v>
      </c>
      <c r="G32" s="40"/>
      <c r="H32" s="40"/>
      <c r="I32" s="128">
        <v>0.21</v>
      </c>
      <c r="J32" s="127">
        <v>0</v>
      </c>
      <c r="K32" s="43"/>
    </row>
    <row r="33" spans="2:11" s="1" customFormat="1" ht="14.25" customHeight="1" hidden="1">
      <c r="B33" s="39"/>
      <c r="C33" s="40"/>
      <c r="D33" s="40"/>
      <c r="E33" s="47" t="s">
        <v>1046</v>
      </c>
      <c r="F33" s="127">
        <f>ROUND(SUM(BH83:BH102),2)</f>
        <v>0</v>
      </c>
      <c r="G33" s="40"/>
      <c r="H33" s="40"/>
      <c r="I33" s="128">
        <v>0.15</v>
      </c>
      <c r="J33" s="127">
        <v>0</v>
      </c>
      <c r="K33" s="43"/>
    </row>
    <row r="34" spans="2:11" s="1" customFormat="1" ht="14.25" customHeight="1" hidden="1">
      <c r="B34" s="39"/>
      <c r="C34" s="40"/>
      <c r="D34" s="40"/>
      <c r="E34" s="47" t="s">
        <v>1047</v>
      </c>
      <c r="F34" s="127">
        <f>ROUND(SUM(BI83:BI102),2)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1048</v>
      </c>
      <c r="E36" s="51"/>
      <c r="F36" s="51"/>
      <c r="G36" s="130" t="s">
        <v>1049</v>
      </c>
      <c r="H36" s="52" t="s">
        <v>1050</v>
      </c>
      <c r="I36" s="131"/>
      <c r="J36" s="132">
        <f>SUM(J27:J34)</f>
        <v>0</v>
      </c>
      <c r="K36" s="133"/>
    </row>
    <row r="37" spans="2:11" s="1" customFormat="1" ht="14.25" customHeight="1">
      <c r="B37" s="54"/>
      <c r="C37" s="55"/>
      <c r="D37" s="55"/>
      <c r="E37" s="55"/>
      <c r="F37" s="55"/>
      <c r="G37" s="55"/>
      <c r="H37" s="55"/>
      <c r="I37" s="134"/>
      <c r="J37" s="55"/>
      <c r="K37" s="56"/>
    </row>
    <row r="41" spans="2:11" s="1" customFormat="1" ht="6.75" customHeight="1">
      <c r="B41" s="135"/>
      <c r="C41" s="136"/>
      <c r="D41" s="136"/>
      <c r="E41" s="136"/>
      <c r="F41" s="136"/>
      <c r="G41" s="136"/>
      <c r="H41" s="136"/>
      <c r="I41" s="137"/>
      <c r="J41" s="136"/>
      <c r="K41" s="138"/>
    </row>
    <row r="42" spans="2:11" s="1" customFormat="1" ht="36.75" customHeight="1">
      <c r="B42" s="39"/>
      <c r="C42" s="28" t="s">
        <v>1103</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1019</v>
      </c>
      <c r="D44" s="40"/>
      <c r="E44" s="40"/>
      <c r="F44" s="40"/>
      <c r="G44" s="40"/>
      <c r="H44" s="40"/>
      <c r="I44" s="115"/>
      <c r="J44" s="40"/>
      <c r="K44" s="43"/>
    </row>
    <row r="45" spans="2:11" s="1" customFormat="1" ht="16.5" customHeight="1">
      <c r="B45" s="39"/>
      <c r="C45" s="40"/>
      <c r="D45" s="40"/>
      <c r="E45" s="360" t="str">
        <f>E7</f>
        <v>Praha bez bariér - Komunardů - úpravy zastávek</v>
      </c>
      <c r="F45" s="361"/>
      <c r="G45" s="361"/>
      <c r="H45" s="361"/>
      <c r="I45" s="115"/>
      <c r="J45" s="40"/>
      <c r="K45" s="43"/>
    </row>
    <row r="46" spans="2:11" s="1" customFormat="1" ht="14.25" customHeight="1">
      <c r="B46" s="39"/>
      <c r="C46" s="35" t="s">
        <v>1101</v>
      </c>
      <c r="D46" s="40"/>
      <c r="E46" s="40"/>
      <c r="F46" s="40"/>
      <c r="G46" s="40"/>
      <c r="H46" s="40"/>
      <c r="I46" s="115"/>
      <c r="J46" s="40"/>
      <c r="K46" s="43"/>
    </row>
    <row r="47" spans="2:11" s="1" customFormat="1" ht="17.25" customHeight="1">
      <c r="B47" s="39"/>
      <c r="C47" s="40"/>
      <c r="D47" s="40"/>
      <c r="E47" s="362" t="str">
        <f>E9</f>
        <v>SO 000 - Vedlejší a ostatní rozpočtové náklady</v>
      </c>
      <c r="F47" s="363"/>
      <c r="G47" s="363"/>
      <c r="H47" s="363"/>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1024</v>
      </c>
      <c r="D49" s="40"/>
      <c r="E49" s="40"/>
      <c r="F49" s="33" t="str">
        <f>F12</f>
        <v>Praha 7 - Holešovice</v>
      </c>
      <c r="G49" s="40"/>
      <c r="H49" s="40"/>
      <c r="I49" s="116" t="s">
        <v>1026</v>
      </c>
      <c r="J49" s="117" t="str">
        <f>IF(J12="","",J12)</f>
        <v>29. 11. 2017</v>
      </c>
      <c r="K49" s="43"/>
    </row>
    <row r="50" spans="2:11" s="1" customFormat="1" ht="6.75" customHeight="1">
      <c r="B50" s="39"/>
      <c r="C50" s="40"/>
      <c r="D50" s="40"/>
      <c r="E50" s="40"/>
      <c r="F50" s="40"/>
      <c r="G50" s="40"/>
      <c r="H50" s="40"/>
      <c r="I50" s="115"/>
      <c r="J50" s="40"/>
      <c r="K50" s="43"/>
    </row>
    <row r="51" spans="2:11" s="1" customFormat="1" ht="15">
      <c r="B51" s="39"/>
      <c r="C51" s="35" t="s">
        <v>1028</v>
      </c>
      <c r="D51" s="40"/>
      <c r="E51" s="40"/>
      <c r="F51" s="33" t="str">
        <f>E15</f>
        <v> </v>
      </c>
      <c r="G51" s="40"/>
      <c r="H51" s="40"/>
      <c r="I51" s="116" t="s">
        <v>1034</v>
      </c>
      <c r="J51" s="160" t="str">
        <f>E21</f>
        <v> </v>
      </c>
      <c r="K51" s="43"/>
    </row>
    <row r="52" spans="2:11" s="1" customFormat="1" ht="14.25" customHeight="1">
      <c r="B52" s="39"/>
      <c r="C52" s="35" t="s">
        <v>1032</v>
      </c>
      <c r="D52" s="40"/>
      <c r="E52" s="40"/>
      <c r="F52" s="33">
        <f>IF(E18="","",E18)</f>
      </c>
      <c r="G52" s="40"/>
      <c r="H52" s="40"/>
      <c r="I52" s="115"/>
      <c r="J52" s="355"/>
      <c r="K52" s="43"/>
    </row>
    <row r="53" spans="2:11" s="1" customFormat="1" ht="9.75" customHeight="1">
      <c r="B53" s="39"/>
      <c r="C53" s="40"/>
      <c r="D53" s="40"/>
      <c r="E53" s="40"/>
      <c r="F53" s="40"/>
      <c r="G53" s="40"/>
      <c r="H53" s="40"/>
      <c r="I53" s="115"/>
      <c r="J53" s="40"/>
      <c r="K53" s="43"/>
    </row>
    <row r="54" spans="2:11" s="1" customFormat="1" ht="29.25" customHeight="1">
      <c r="B54" s="39"/>
      <c r="C54" s="139" t="s">
        <v>1104</v>
      </c>
      <c r="D54" s="49"/>
      <c r="E54" s="49"/>
      <c r="F54" s="49"/>
      <c r="G54" s="49"/>
      <c r="H54" s="49"/>
      <c r="I54" s="140"/>
      <c r="J54" s="141" t="s">
        <v>1105</v>
      </c>
      <c r="K54" s="53"/>
    </row>
    <row r="55" spans="2:11" s="1" customFormat="1" ht="9.75" customHeight="1">
      <c r="B55" s="39"/>
      <c r="C55" s="40"/>
      <c r="D55" s="40"/>
      <c r="E55" s="40"/>
      <c r="F55" s="40"/>
      <c r="G55" s="40"/>
      <c r="H55" s="40"/>
      <c r="I55" s="115"/>
      <c r="J55" s="40"/>
      <c r="K55" s="43"/>
    </row>
    <row r="56" spans="2:47" s="1" customFormat="1" ht="29.25" customHeight="1">
      <c r="B56" s="39"/>
      <c r="C56" s="142" t="s">
        <v>1106</v>
      </c>
      <c r="D56" s="40"/>
      <c r="E56" s="40"/>
      <c r="F56" s="40"/>
      <c r="G56" s="40"/>
      <c r="H56" s="40"/>
      <c r="I56" s="115"/>
      <c r="J56" s="125">
        <f>J83</f>
        <v>0</v>
      </c>
      <c r="K56" s="43"/>
      <c r="AU56" s="22" t="s">
        <v>1107</v>
      </c>
    </row>
    <row r="57" spans="2:11" s="7" customFormat="1" ht="24.75" customHeight="1">
      <c r="B57" s="143"/>
      <c r="C57" s="144"/>
      <c r="D57" s="145" t="s">
        <v>1108</v>
      </c>
      <c r="E57" s="146"/>
      <c r="F57" s="146"/>
      <c r="G57" s="146"/>
      <c r="H57" s="146"/>
      <c r="I57" s="147"/>
      <c r="J57" s="148">
        <f>J84</f>
        <v>0</v>
      </c>
      <c r="K57" s="149"/>
    </row>
    <row r="58" spans="2:11" s="8" customFormat="1" ht="19.5" customHeight="1">
      <c r="B58" s="150"/>
      <c r="C58" s="151"/>
      <c r="D58" s="152" t="s">
        <v>1109</v>
      </c>
      <c r="E58" s="153"/>
      <c r="F58" s="153"/>
      <c r="G58" s="153"/>
      <c r="H58" s="153"/>
      <c r="I58" s="154"/>
      <c r="J58" s="155">
        <f>J85</f>
        <v>0</v>
      </c>
      <c r="K58" s="156"/>
    </row>
    <row r="59" spans="2:11" s="8" customFormat="1" ht="19.5" customHeight="1">
      <c r="B59" s="150"/>
      <c r="C59" s="151"/>
      <c r="D59" s="152" t="s">
        <v>1110</v>
      </c>
      <c r="E59" s="153"/>
      <c r="F59" s="153"/>
      <c r="G59" s="153"/>
      <c r="H59" s="153"/>
      <c r="I59" s="154"/>
      <c r="J59" s="155">
        <f>J92</f>
        <v>0</v>
      </c>
      <c r="K59" s="156"/>
    </row>
    <row r="60" spans="2:11" s="8" customFormat="1" ht="19.5" customHeight="1">
      <c r="B60" s="150"/>
      <c r="C60" s="151"/>
      <c r="D60" s="152" t="s">
        <v>1111</v>
      </c>
      <c r="E60" s="153"/>
      <c r="F60" s="153"/>
      <c r="G60" s="153"/>
      <c r="H60" s="153"/>
      <c r="I60" s="154"/>
      <c r="J60" s="155">
        <f>J95</f>
        <v>0</v>
      </c>
      <c r="K60" s="156"/>
    </row>
    <row r="61" spans="2:11" s="8" customFormat="1" ht="19.5" customHeight="1">
      <c r="B61" s="150"/>
      <c r="C61" s="151"/>
      <c r="D61" s="152" t="s">
        <v>1112</v>
      </c>
      <c r="E61" s="153"/>
      <c r="F61" s="153"/>
      <c r="G61" s="153"/>
      <c r="H61" s="153"/>
      <c r="I61" s="154"/>
      <c r="J61" s="155">
        <f>J97</f>
        <v>0</v>
      </c>
      <c r="K61" s="156"/>
    </row>
    <row r="62" spans="2:11" s="8" customFormat="1" ht="19.5" customHeight="1">
      <c r="B62" s="150"/>
      <c r="C62" s="151"/>
      <c r="D62" s="152" t="s">
        <v>1113</v>
      </c>
      <c r="E62" s="153"/>
      <c r="F62" s="153"/>
      <c r="G62" s="153"/>
      <c r="H62" s="153"/>
      <c r="I62" s="154"/>
      <c r="J62" s="155">
        <f>J99</f>
        <v>0</v>
      </c>
      <c r="K62" s="156"/>
    </row>
    <row r="63" spans="2:11" s="8" customFormat="1" ht="19.5" customHeight="1">
      <c r="B63" s="150"/>
      <c r="C63" s="151"/>
      <c r="D63" s="152" t="s">
        <v>1114</v>
      </c>
      <c r="E63" s="153"/>
      <c r="F63" s="153"/>
      <c r="G63" s="153"/>
      <c r="H63" s="153"/>
      <c r="I63" s="154"/>
      <c r="J63" s="155">
        <f>J101</f>
        <v>0</v>
      </c>
      <c r="K63" s="156"/>
    </row>
    <row r="64" spans="2:11" s="1" customFormat="1" ht="21.75" customHeight="1">
      <c r="B64" s="39"/>
      <c r="C64" s="40"/>
      <c r="D64" s="40"/>
      <c r="E64" s="40"/>
      <c r="F64" s="40"/>
      <c r="G64" s="40"/>
      <c r="H64" s="40"/>
      <c r="I64" s="115"/>
      <c r="J64" s="40"/>
      <c r="K64" s="43"/>
    </row>
    <row r="65" spans="2:11" s="1" customFormat="1" ht="6.75" customHeight="1">
      <c r="B65" s="54"/>
      <c r="C65" s="55"/>
      <c r="D65" s="55"/>
      <c r="E65" s="55"/>
      <c r="F65" s="55"/>
      <c r="G65" s="55"/>
      <c r="H65" s="55"/>
      <c r="I65" s="134"/>
      <c r="J65" s="55"/>
      <c r="K65" s="56"/>
    </row>
    <row r="69" spans="2:12" s="1" customFormat="1" ht="6.75" customHeight="1">
      <c r="B69" s="57"/>
      <c r="C69" s="58"/>
      <c r="D69" s="58"/>
      <c r="E69" s="58"/>
      <c r="F69" s="58"/>
      <c r="G69" s="58"/>
      <c r="H69" s="58"/>
      <c r="I69" s="137"/>
      <c r="J69" s="58"/>
      <c r="K69" s="58"/>
      <c r="L69" s="59"/>
    </row>
    <row r="70" spans="2:12" s="1" customFormat="1" ht="36.75" customHeight="1">
      <c r="B70" s="39"/>
      <c r="C70" s="60" t="s">
        <v>1115</v>
      </c>
      <c r="D70" s="61"/>
      <c r="E70" s="61"/>
      <c r="F70" s="61"/>
      <c r="G70" s="61"/>
      <c r="H70" s="61"/>
      <c r="I70" s="157"/>
      <c r="J70" s="61"/>
      <c r="K70" s="61"/>
      <c r="L70" s="59"/>
    </row>
    <row r="71" spans="2:12" s="1" customFormat="1" ht="6.75" customHeight="1">
      <c r="B71" s="39"/>
      <c r="C71" s="61"/>
      <c r="D71" s="61"/>
      <c r="E71" s="61"/>
      <c r="F71" s="61"/>
      <c r="G71" s="61"/>
      <c r="H71" s="61"/>
      <c r="I71" s="157"/>
      <c r="J71" s="61"/>
      <c r="K71" s="61"/>
      <c r="L71" s="59"/>
    </row>
    <row r="72" spans="2:12" s="1" customFormat="1" ht="14.25" customHeight="1">
      <c r="B72" s="39"/>
      <c r="C72" s="63" t="s">
        <v>1019</v>
      </c>
      <c r="D72" s="61"/>
      <c r="E72" s="61"/>
      <c r="F72" s="61"/>
      <c r="G72" s="61"/>
      <c r="H72" s="61"/>
      <c r="I72" s="157"/>
      <c r="J72" s="61"/>
      <c r="K72" s="61"/>
      <c r="L72" s="59"/>
    </row>
    <row r="73" spans="2:12" s="1" customFormat="1" ht="16.5" customHeight="1">
      <c r="B73" s="39"/>
      <c r="C73" s="61"/>
      <c r="D73" s="61"/>
      <c r="E73" s="356" t="str">
        <f>E7</f>
        <v>Praha bez bariér - Komunardů - úpravy zastávek</v>
      </c>
      <c r="F73" s="357"/>
      <c r="G73" s="357"/>
      <c r="H73" s="357"/>
      <c r="I73" s="157"/>
      <c r="J73" s="61"/>
      <c r="K73" s="61"/>
      <c r="L73" s="59"/>
    </row>
    <row r="74" spans="2:12" s="1" customFormat="1" ht="14.25" customHeight="1">
      <c r="B74" s="39"/>
      <c r="C74" s="63" t="s">
        <v>1101</v>
      </c>
      <c r="D74" s="61"/>
      <c r="E74" s="61"/>
      <c r="F74" s="61"/>
      <c r="G74" s="61"/>
      <c r="H74" s="61"/>
      <c r="I74" s="157"/>
      <c r="J74" s="61"/>
      <c r="K74" s="61"/>
      <c r="L74" s="59"/>
    </row>
    <row r="75" spans="2:12" s="1" customFormat="1" ht="17.25" customHeight="1">
      <c r="B75" s="39"/>
      <c r="C75" s="61"/>
      <c r="D75" s="61"/>
      <c r="E75" s="339" t="str">
        <f>E9</f>
        <v>SO 000 - Vedlejší a ostatní rozpočtové náklady</v>
      </c>
      <c r="F75" s="358"/>
      <c r="G75" s="358"/>
      <c r="H75" s="358"/>
      <c r="I75" s="157"/>
      <c r="J75" s="61"/>
      <c r="K75" s="61"/>
      <c r="L75" s="59"/>
    </row>
    <row r="76" spans="2:12" s="1" customFormat="1" ht="6.75" customHeight="1">
      <c r="B76" s="39"/>
      <c r="C76" s="61"/>
      <c r="D76" s="61"/>
      <c r="E76" s="61"/>
      <c r="F76" s="61"/>
      <c r="G76" s="61"/>
      <c r="H76" s="61"/>
      <c r="I76" s="157"/>
      <c r="J76" s="61"/>
      <c r="K76" s="61"/>
      <c r="L76" s="59"/>
    </row>
    <row r="77" spans="2:12" s="1" customFormat="1" ht="18" customHeight="1">
      <c r="B77" s="39"/>
      <c r="C77" s="63" t="s">
        <v>1024</v>
      </c>
      <c r="D77" s="61"/>
      <c r="E77" s="61"/>
      <c r="F77" s="158" t="str">
        <f>F12</f>
        <v>Praha 7 - Holešovice</v>
      </c>
      <c r="G77" s="61"/>
      <c r="H77" s="61"/>
      <c r="I77" s="162" t="s">
        <v>1026</v>
      </c>
      <c r="J77" s="71" t="str">
        <f>IF(J12="","",J12)</f>
        <v>29. 11. 2017</v>
      </c>
      <c r="K77" s="61"/>
      <c r="L77" s="59"/>
    </row>
    <row r="78" spans="2:12" s="1" customFormat="1" ht="6.75" customHeight="1">
      <c r="B78" s="39"/>
      <c r="C78" s="61"/>
      <c r="D78" s="61"/>
      <c r="E78" s="61"/>
      <c r="F78" s="61"/>
      <c r="G78" s="61"/>
      <c r="H78" s="61"/>
      <c r="I78" s="157"/>
      <c r="J78" s="61"/>
      <c r="K78" s="61"/>
      <c r="L78" s="59"/>
    </row>
    <row r="79" spans="2:12" s="1" customFormat="1" ht="15">
      <c r="B79" s="39"/>
      <c r="C79" s="63" t="s">
        <v>1028</v>
      </c>
      <c r="D79" s="61"/>
      <c r="E79" s="61"/>
      <c r="F79" s="158" t="str">
        <f>E15</f>
        <v> </v>
      </c>
      <c r="G79" s="61"/>
      <c r="H79" s="61"/>
      <c r="I79" s="162" t="s">
        <v>1034</v>
      </c>
      <c r="J79" s="158" t="str">
        <f>E21</f>
        <v> </v>
      </c>
      <c r="K79" s="61"/>
      <c r="L79" s="59"/>
    </row>
    <row r="80" spans="2:12" s="1" customFormat="1" ht="14.25" customHeight="1">
      <c r="B80" s="39"/>
      <c r="C80" s="63" t="s">
        <v>1032</v>
      </c>
      <c r="D80" s="61"/>
      <c r="E80" s="61"/>
      <c r="F80" s="158">
        <f>IF(E18="","",E18)</f>
      </c>
      <c r="G80" s="61"/>
      <c r="H80" s="61"/>
      <c r="I80" s="157"/>
      <c r="J80" s="61"/>
      <c r="K80" s="61"/>
      <c r="L80" s="59"/>
    </row>
    <row r="81" spans="2:12" s="1" customFormat="1" ht="9.75" customHeight="1">
      <c r="B81" s="39"/>
      <c r="C81" s="61"/>
      <c r="D81" s="61"/>
      <c r="E81" s="61"/>
      <c r="F81" s="61"/>
      <c r="G81" s="61"/>
      <c r="H81" s="61"/>
      <c r="I81" s="157"/>
      <c r="J81" s="61"/>
      <c r="K81" s="61"/>
      <c r="L81" s="59"/>
    </row>
    <row r="82" spans="2:20" s="9" customFormat="1" ht="29.25" customHeight="1">
      <c r="B82" s="163"/>
      <c r="C82" s="164" t="s">
        <v>1116</v>
      </c>
      <c r="D82" s="165" t="s">
        <v>1057</v>
      </c>
      <c r="E82" s="165" t="s">
        <v>1053</v>
      </c>
      <c r="F82" s="165" t="s">
        <v>1117</v>
      </c>
      <c r="G82" s="165" t="s">
        <v>1118</v>
      </c>
      <c r="H82" s="165" t="s">
        <v>1119</v>
      </c>
      <c r="I82" s="166" t="s">
        <v>1120</v>
      </c>
      <c r="J82" s="165" t="s">
        <v>1105</v>
      </c>
      <c r="K82" s="167" t="s">
        <v>1121</v>
      </c>
      <c r="L82" s="168"/>
      <c r="M82" s="78" t="s">
        <v>1122</v>
      </c>
      <c r="N82" s="79" t="s">
        <v>1042</v>
      </c>
      <c r="O82" s="79" t="s">
        <v>1123</v>
      </c>
      <c r="P82" s="79" t="s">
        <v>1124</v>
      </c>
      <c r="Q82" s="79" t="s">
        <v>1125</v>
      </c>
      <c r="R82" s="79" t="s">
        <v>1126</v>
      </c>
      <c r="S82" s="79" t="s">
        <v>1127</v>
      </c>
      <c r="T82" s="80" t="s">
        <v>1128</v>
      </c>
    </row>
    <row r="83" spans="2:63" s="1" customFormat="1" ht="29.25" customHeight="1">
      <c r="B83" s="39"/>
      <c r="C83" s="84" t="s">
        <v>1106</v>
      </c>
      <c r="D83" s="61"/>
      <c r="E83" s="61"/>
      <c r="F83" s="61"/>
      <c r="G83" s="61"/>
      <c r="H83" s="61"/>
      <c r="I83" s="157"/>
      <c r="J83" s="169">
        <f>BK83</f>
        <v>0</v>
      </c>
      <c r="K83" s="61"/>
      <c r="L83" s="59"/>
      <c r="M83" s="81"/>
      <c r="N83" s="82"/>
      <c r="O83" s="82"/>
      <c r="P83" s="170">
        <f>P84</f>
        <v>0</v>
      </c>
      <c r="Q83" s="82"/>
      <c r="R83" s="170">
        <f>R84</f>
        <v>0</v>
      </c>
      <c r="S83" s="82"/>
      <c r="T83" s="171">
        <f>T84</f>
        <v>0</v>
      </c>
      <c r="AT83" s="22" t="s">
        <v>1071</v>
      </c>
      <c r="AU83" s="22" t="s">
        <v>1107</v>
      </c>
      <c r="BK83" s="172">
        <f>BK84</f>
        <v>0</v>
      </c>
    </row>
    <row r="84" spans="2:63" s="10" customFormat="1" ht="36.75" customHeight="1">
      <c r="B84" s="173"/>
      <c r="C84" s="174"/>
      <c r="D84" s="175" t="s">
        <v>1071</v>
      </c>
      <c r="E84" s="176" t="s">
        <v>1129</v>
      </c>
      <c r="F84" s="176" t="s">
        <v>1130</v>
      </c>
      <c r="G84" s="174"/>
      <c r="H84" s="174"/>
      <c r="I84" s="177"/>
      <c r="J84" s="178">
        <f>BK84</f>
        <v>0</v>
      </c>
      <c r="K84" s="174"/>
      <c r="L84" s="179"/>
      <c r="M84" s="180"/>
      <c r="N84" s="181"/>
      <c r="O84" s="181"/>
      <c r="P84" s="182">
        <f>P85+P92+P95+P97+P99+P101</f>
        <v>0</v>
      </c>
      <c r="Q84" s="181"/>
      <c r="R84" s="182">
        <f>R85+R92+R95+R97+R99+R101</f>
        <v>0</v>
      </c>
      <c r="S84" s="181"/>
      <c r="T84" s="183">
        <f>T85+T92+T95+T97+T99+T101</f>
        <v>0</v>
      </c>
      <c r="AR84" s="184" t="s">
        <v>1131</v>
      </c>
      <c r="AT84" s="185" t="s">
        <v>1071</v>
      </c>
      <c r="AU84" s="185" t="s">
        <v>1072</v>
      </c>
      <c r="AY84" s="184" t="s">
        <v>1132</v>
      </c>
      <c r="BK84" s="186">
        <f>BK85+BK92+BK95+BK97+BK99+BK101</f>
        <v>0</v>
      </c>
    </row>
    <row r="85" spans="2:63" s="10" customFormat="1" ht="19.5" customHeight="1">
      <c r="B85" s="173"/>
      <c r="C85" s="174"/>
      <c r="D85" s="175" t="s">
        <v>1071</v>
      </c>
      <c r="E85" s="187" t="s">
        <v>1133</v>
      </c>
      <c r="F85" s="187" t="s">
        <v>1134</v>
      </c>
      <c r="G85" s="174"/>
      <c r="H85" s="174"/>
      <c r="I85" s="177"/>
      <c r="J85" s="188">
        <f>BK85</f>
        <v>0</v>
      </c>
      <c r="K85" s="174"/>
      <c r="L85" s="179"/>
      <c r="M85" s="180"/>
      <c r="N85" s="181"/>
      <c r="O85" s="181"/>
      <c r="P85" s="182">
        <f>SUM(P86:P91)</f>
        <v>0</v>
      </c>
      <c r="Q85" s="181"/>
      <c r="R85" s="182">
        <f>SUM(R86:R91)</f>
        <v>0</v>
      </c>
      <c r="S85" s="181"/>
      <c r="T85" s="183">
        <f>SUM(T86:T91)</f>
        <v>0</v>
      </c>
      <c r="AR85" s="184" t="s">
        <v>1131</v>
      </c>
      <c r="AT85" s="185" t="s">
        <v>1071</v>
      </c>
      <c r="AU85" s="185" t="s">
        <v>1080</v>
      </c>
      <c r="AY85" s="184" t="s">
        <v>1132</v>
      </c>
      <c r="BK85" s="186">
        <f>SUM(BK86:BK91)</f>
        <v>0</v>
      </c>
    </row>
    <row r="86" spans="2:65" s="1" customFormat="1" ht="16.5" customHeight="1">
      <c r="B86" s="39"/>
      <c r="C86" s="189" t="s">
        <v>1080</v>
      </c>
      <c r="D86" s="189" t="s">
        <v>1135</v>
      </c>
      <c r="E86" s="190" t="s">
        <v>1136</v>
      </c>
      <c r="F86" s="191" t="s">
        <v>1137</v>
      </c>
      <c r="G86" s="192" t="s">
        <v>1138</v>
      </c>
      <c r="H86" s="193">
        <v>1</v>
      </c>
      <c r="I86" s="194"/>
      <c r="J86" s="195">
        <f aca="true" t="shared" si="0" ref="J86:J91">ROUND(I86*H86,2)</f>
        <v>0</v>
      </c>
      <c r="K86" s="191" t="s">
        <v>1022</v>
      </c>
      <c r="L86" s="59"/>
      <c r="M86" s="196" t="s">
        <v>1022</v>
      </c>
      <c r="N86" s="197" t="s">
        <v>1043</v>
      </c>
      <c r="O86" s="40"/>
      <c r="P86" s="198">
        <f aca="true" t="shared" si="1" ref="P86:P91">O86*H86</f>
        <v>0</v>
      </c>
      <c r="Q86" s="198">
        <v>0</v>
      </c>
      <c r="R86" s="198">
        <f aca="true" t="shared" si="2" ref="R86:R91">Q86*H86</f>
        <v>0</v>
      </c>
      <c r="S86" s="198">
        <v>0</v>
      </c>
      <c r="T86" s="199">
        <f aca="true" t="shared" si="3" ref="T86:T91">S86*H86</f>
        <v>0</v>
      </c>
      <c r="AR86" s="22" t="s">
        <v>1139</v>
      </c>
      <c r="AT86" s="22" t="s">
        <v>1135</v>
      </c>
      <c r="AU86" s="22" t="s">
        <v>1082</v>
      </c>
      <c r="AY86" s="22" t="s">
        <v>1132</v>
      </c>
      <c r="BE86" s="200">
        <f aca="true" t="shared" si="4" ref="BE86:BE91">IF(N86="základní",J86,0)</f>
        <v>0</v>
      </c>
      <c r="BF86" s="200">
        <f aca="true" t="shared" si="5" ref="BF86:BF91">IF(N86="snížená",J86,0)</f>
        <v>0</v>
      </c>
      <c r="BG86" s="200">
        <f aca="true" t="shared" si="6" ref="BG86:BG91">IF(N86="zákl. přenesená",J86,0)</f>
        <v>0</v>
      </c>
      <c r="BH86" s="200">
        <f aca="true" t="shared" si="7" ref="BH86:BH91">IF(N86="sníž. přenesená",J86,0)</f>
        <v>0</v>
      </c>
      <c r="BI86" s="200">
        <f aca="true" t="shared" si="8" ref="BI86:BI91">IF(N86="nulová",J86,0)</f>
        <v>0</v>
      </c>
      <c r="BJ86" s="22" t="s">
        <v>1080</v>
      </c>
      <c r="BK86" s="200">
        <f aca="true" t="shared" si="9" ref="BK86:BK91">ROUND(I86*H86,2)</f>
        <v>0</v>
      </c>
      <c r="BL86" s="22" t="s">
        <v>1139</v>
      </c>
      <c r="BM86" s="22" t="s">
        <v>1140</v>
      </c>
    </row>
    <row r="87" spans="2:65" s="1" customFormat="1" ht="25.5" customHeight="1">
      <c r="B87" s="39"/>
      <c r="C87" s="189" t="s">
        <v>1082</v>
      </c>
      <c r="D87" s="189" t="s">
        <v>1135</v>
      </c>
      <c r="E87" s="190" t="s">
        <v>1141</v>
      </c>
      <c r="F87" s="191" t="s">
        <v>1142</v>
      </c>
      <c r="G87" s="192" t="s">
        <v>1138</v>
      </c>
      <c r="H87" s="193">
        <v>1</v>
      </c>
      <c r="I87" s="194"/>
      <c r="J87" s="195">
        <f t="shared" si="0"/>
        <v>0</v>
      </c>
      <c r="K87" s="191" t="s">
        <v>1143</v>
      </c>
      <c r="L87" s="59"/>
      <c r="M87" s="196" t="s">
        <v>1022</v>
      </c>
      <c r="N87" s="197" t="s">
        <v>1043</v>
      </c>
      <c r="O87" s="40"/>
      <c r="P87" s="198">
        <f t="shared" si="1"/>
        <v>0</v>
      </c>
      <c r="Q87" s="198">
        <v>0</v>
      </c>
      <c r="R87" s="198">
        <f t="shared" si="2"/>
        <v>0</v>
      </c>
      <c r="S87" s="198">
        <v>0</v>
      </c>
      <c r="T87" s="199">
        <f t="shared" si="3"/>
        <v>0</v>
      </c>
      <c r="AR87" s="22" t="s">
        <v>1139</v>
      </c>
      <c r="AT87" s="22" t="s">
        <v>1135</v>
      </c>
      <c r="AU87" s="22" t="s">
        <v>1082</v>
      </c>
      <c r="AY87" s="22" t="s">
        <v>1132</v>
      </c>
      <c r="BE87" s="200">
        <f t="shared" si="4"/>
        <v>0</v>
      </c>
      <c r="BF87" s="200">
        <f t="shared" si="5"/>
        <v>0</v>
      </c>
      <c r="BG87" s="200">
        <f t="shared" si="6"/>
        <v>0</v>
      </c>
      <c r="BH87" s="200">
        <f t="shared" si="7"/>
        <v>0</v>
      </c>
      <c r="BI87" s="200">
        <f t="shared" si="8"/>
        <v>0</v>
      </c>
      <c r="BJ87" s="22" t="s">
        <v>1080</v>
      </c>
      <c r="BK87" s="200">
        <f t="shared" si="9"/>
        <v>0</v>
      </c>
      <c r="BL87" s="22" t="s">
        <v>1139</v>
      </c>
      <c r="BM87" s="22" t="s">
        <v>1144</v>
      </c>
    </row>
    <row r="88" spans="2:65" s="1" customFormat="1" ht="16.5" customHeight="1">
      <c r="B88" s="39"/>
      <c r="C88" s="189" t="s">
        <v>1145</v>
      </c>
      <c r="D88" s="189" t="s">
        <v>1135</v>
      </c>
      <c r="E88" s="190" t="s">
        <v>1146</v>
      </c>
      <c r="F88" s="191" t="s">
        <v>1147</v>
      </c>
      <c r="G88" s="192" t="s">
        <v>1148</v>
      </c>
      <c r="H88" s="193">
        <v>1</v>
      </c>
      <c r="I88" s="194"/>
      <c r="J88" s="195">
        <f t="shared" si="0"/>
        <v>0</v>
      </c>
      <c r="K88" s="191" t="s">
        <v>1143</v>
      </c>
      <c r="L88" s="59"/>
      <c r="M88" s="196" t="s">
        <v>1022</v>
      </c>
      <c r="N88" s="197" t="s">
        <v>1043</v>
      </c>
      <c r="O88" s="40"/>
      <c r="P88" s="198">
        <f t="shared" si="1"/>
        <v>0</v>
      </c>
      <c r="Q88" s="198">
        <v>0</v>
      </c>
      <c r="R88" s="198">
        <f t="shared" si="2"/>
        <v>0</v>
      </c>
      <c r="S88" s="198">
        <v>0</v>
      </c>
      <c r="T88" s="199">
        <f t="shared" si="3"/>
        <v>0</v>
      </c>
      <c r="AR88" s="22" t="s">
        <v>1139</v>
      </c>
      <c r="AT88" s="22" t="s">
        <v>1135</v>
      </c>
      <c r="AU88" s="22" t="s">
        <v>1082</v>
      </c>
      <c r="AY88" s="22" t="s">
        <v>1132</v>
      </c>
      <c r="BE88" s="200">
        <f t="shared" si="4"/>
        <v>0</v>
      </c>
      <c r="BF88" s="200">
        <f t="shared" si="5"/>
        <v>0</v>
      </c>
      <c r="BG88" s="200">
        <f t="shared" si="6"/>
        <v>0</v>
      </c>
      <c r="BH88" s="200">
        <f t="shared" si="7"/>
        <v>0</v>
      </c>
      <c r="BI88" s="200">
        <f t="shared" si="8"/>
        <v>0</v>
      </c>
      <c r="BJ88" s="22" t="s">
        <v>1080</v>
      </c>
      <c r="BK88" s="200">
        <f t="shared" si="9"/>
        <v>0</v>
      </c>
      <c r="BL88" s="22" t="s">
        <v>1139</v>
      </c>
      <c r="BM88" s="22" t="s">
        <v>1149</v>
      </c>
    </row>
    <row r="89" spans="2:65" s="1" customFormat="1" ht="25.5" customHeight="1">
      <c r="B89" s="39"/>
      <c r="C89" s="189" t="s">
        <v>1150</v>
      </c>
      <c r="D89" s="189" t="s">
        <v>1135</v>
      </c>
      <c r="E89" s="190" t="s">
        <v>1151</v>
      </c>
      <c r="F89" s="191" t="s">
        <v>1152</v>
      </c>
      <c r="G89" s="192" t="s">
        <v>1138</v>
      </c>
      <c r="H89" s="193">
        <v>1</v>
      </c>
      <c r="I89" s="194"/>
      <c r="J89" s="195">
        <f t="shared" si="0"/>
        <v>0</v>
      </c>
      <c r="K89" s="191" t="s">
        <v>1143</v>
      </c>
      <c r="L89" s="59"/>
      <c r="M89" s="196" t="s">
        <v>1022</v>
      </c>
      <c r="N89" s="197" t="s">
        <v>1043</v>
      </c>
      <c r="O89" s="40"/>
      <c r="P89" s="198">
        <f t="shared" si="1"/>
        <v>0</v>
      </c>
      <c r="Q89" s="198">
        <v>0</v>
      </c>
      <c r="R89" s="198">
        <f t="shared" si="2"/>
        <v>0</v>
      </c>
      <c r="S89" s="198">
        <v>0</v>
      </c>
      <c r="T89" s="199">
        <f t="shared" si="3"/>
        <v>0</v>
      </c>
      <c r="AR89" s="22" t="s">
        <v>1139</v>
      </c>
      <c r="AT89" s="22" t="s">
        <v>1135</v>
      </c>
      <c r="AU89" s="22" t="s">
        <v>1082</v>
      </c>
      <c r="AY89" s="22" t="s">
        <v>1132</v>
      </c>
      <c r="BE89" s="200">
        <f t="shared" si="4"/>
        <v>0</v>
      </c>
      <c r="BF89" s="200">
        <f t="shared" si="5"/>
        <v>0</v>
      </c>
      <c r="BG89" s="200">
        <f t="shared" si="6"/>
        <v>0</v>
      </c>
      <c r="BH89" s="200">
        <f t="shared" si="7"/>
        <v>0</v>
      </c>
      <c r="BI89" s="200">
        <f t="shared" si="8"/>
        <v>0</v>
      </c>
      <c r="BJ89" s="22" t="s">
        <v>1080</v>
      </c>
      <c r="BK89" s="200">
        <f t="shared" si="9"/>
        <v>0</v>
      </c>
      <c r="BL89" s="22" t="s">
        <v>1139</v>
      </c>
      <c r="BM89" s="22" t="s">
        <v>1153</v>
      </c>
    </row>
    <row r="90" spans="2:65" s="1" customFormat="1" ht="25.5" customHeight="1">
      <c r="B90" s="39"/>
      <c r="C90" s="189" t="s">
        <v>1131</v>
      </c>
      <c r="D90" s="189" t="s">
        <v>1135</v>
      </c>
      <c r="E90" s="190" t="s">
        <v>1154</v>
      </c>
      <c r="F90" s="191" t="s">
        <v>1155</v>
      </c>
      <c r="G90" s="192" t="s">
        <v>1138</v>
      </c>
      <c r="H90" s="193">
        <v>1</v>
      </c>
      <c r="I90" s="194"/>
      <c r="J90" s="195">
        <f t="shared" si="0"/>
        <v>0</v>
      </c>
      <c r="K90" s="191" t="s">
        <v>1143</v>
      </c>
      <c r="L90" s="59"/>
      <c r="M90" s="196" t="s">
        <v>1022</v>
      </c>
      <c r="N90" s="197" t="s">
        <v>1043</v>
      </c>
      <c r="O90" s="40"/>
      <c r="P90" s="198">
        <f t="shared" si="1"/>
        <v>0</v>
      </c>
      <c r="Q90" s="198">
        <v>0</v>
      </c>
      <c r="R90" s="198">
        <f t="shared" si="2"/>
        <v>0</v>
      </c>
      <c r="S90" s="198">
        <v>0</v>
      </c>
      <c r="T90" s="199">
        <f t="shared" si="3"/>
        <v>0</v>
      </c>
      <c r="AR90" s="22" t="s">
        <v>1139</v>
      </c>
      <c r="AT90" s="22" t="s">
        <v>1135</v>
      </c>
      <c r="AU90" s="22" t="s">
        <v>1082</v>
      </c>
      <c r="AY90" s="22" t="s">
        <v>1132</v>
      </c>
      <c r="BE90" s="200">
        <f t="shared" si="4"/>
        <v>0</v>
      </c>
      <c r="BF90" s="200">
        <f t="shared" si="5"/>
        <v>0</v>
      </c>
      <c r="BG90" s="200">
        <f t="shared" si="6"/>
        <v>0</v>
      </c>
      <c r="BH90" s="200">
        <f t="shared" si="7"/>
        <v>0</v>
      </c>
      <c r="BI90" s="200">
        <f t="shared" si="8"/>
        <v>0</v>
      </c>
      <c r="BJ90" s="22" t="s">
        <v>1080</v>
      </c>
      <c r="BK90" s="200">
        <f t="shared" si="9"/>
        <v>0</v>
      </c>
      <c r="BL90" s="22" t="s">
        <v>1139</v>
      </c>
      <c r="BM90" s="22" t="s">
        <v>1156</v>
      </c>
    </row>
    <row r="91" spans="2:65" s="1" customFormat="1" ht="25.5" customHeight="1">
      <c r="B91" s="39"/>
      <c r="C91" s="189" t="s">
        <v>1157</v>
      </c>
      <c r="D91" s="189" t="s">
        <v>1135</v>
      </c>
      <c r="E91" s="190" t="s">
        <v>1158</v>
      </c>
      <c r="F91" s="191" t="s">
        <v>1159</v>
      </c>
      <c r="G91" s="192" t="s">
        <v>1138</v>
      </c>
      <c r="H91" s="193">
        <v>1</v>
      </c>
      <c r="I91" s="194"/>
      <c r="J91" s="195">
        <f t="shared" si="0"/>
        <v>0</v>
      </c>
      <c r="K91" s="191" t="s">
        <v>1143</v>
      </c>
      <c r="L91" s="59"/>
      <c r="M91" s="196" t="s">
        <v>1022</v>
      </c>
      <c r="N91" s="197" t="s">
        <v>1043</v>
      </c>
      <c r="O91" s="40"/>
      <c r="P91" s="198">
        <f t="shared" si="1"/>
        <v>0</v>
      </c>
      <c r="Q91" s="198">
        <v>0</v>
      </c>
      <c r="R91" s="198">
        <f t="shared" si="2"/>
        <v>0</v>
      </c>
      <c r="S91" s="198">
        <v>0</v>
      </c>
      <c r="T91" s="199">
        <f t="shared" si="3"/>
        <v>0</v>
      </c>
      <c r="AR91" s="22" t="s">
        <v>1139</v>
      </c>
      <c r="AT91" s="22" t="s">
        <v>1135</v>
      </c>
      <c r="AU91" s="22" t="s">
        <v>1082</v>
      </c>
      <c r="AY91" s="22" t="s">
        <v>1132</v>
      </c>
      <c r="BE91" s="200">
        <f t="shared" si="4"/>
        <v>0</v>
      </c>
      <c r="BF91" s="200">
        <f t="shared" si="5"/>
        <v>0</v>
      </c>
      <c r="BG91" s="200">
        <f t="shared" si="6"/>
        <v>0</v>
      </c>
      <c r="BH91" s="200">
        <f t="shared" si="7"/>
        <v>0</v>
      </c>
      <c r="BI91" s="200">
        <f t="shared" si="8"/>
        <v>0</v>
      </c>
      <c r="BJ91" s="22" t="s">
        <v>1080</v>
      </c>
      <c r="BK91" s="200">
        <f t="shared" si="9"/>
        <v>0</v>
      </c>
      <c r="BL91" s="22" t="s">
        <v>1139</v>
      </c>
      <c r="BM91" s="22" t="s">
        <v>1160</v>
      </c>
    </row>
    <row r="92" spans="2:63" s="10" customFormat="1" ht="29.25" customHeight="1">
      <c r="B92" s="173"/>
      <c r="C92" s="174"/>
      <c r="D92" s="175" t="s">
        <v>1071</v>
      </c>
      <c r="E92" s="187" t="s">
        <v>1161</v>
      </c>
      <c r="F92" s="187" t="s">
        <v>1162</v>
      </c>
      <c r="G92" s="174"/>
      <c r="H92" s="174"/>
      <c r="I92" s="177"/>
      <c r="J92" s="188">
        <f>BK92</f>
        <v>0</v>
      </c>
      <c r="K92" s="174"/>
      <c r="L92" s="179"/>
      <c r="M92" s="180"/>
      <c r="N92" s="181"/>
      <c r="O92" s="181"/>
      <c r="P92" s="182">
        <f>SUM(P93:P94)</f>
        <v>0</v>
      </c>
      <c r="Q92" s="181"/>
      <c r="R92" s="182">
        <f>SUM(R93:R94)</f>
        <v>0</v>
      </c>
      <c r="S92" s="181"/>
      <c r="T92" s="183">
        <f>SUM(T93:T94)</f>
        <v>0</v>
      </c>
      <c r="AR92" s="184" t="s">
        <v>1131</v>
      </c>
      <c r="AT92" s="185" t="s">
        <v>1071</v>
      </c>
      <c r="AU92" s="185" t="s">
        <v>1080</v>
      </c>
      <c r="AY92" s="184" t="s">
        <v>1132</v>
      </c>
      <c r="BK92" s="186">
        <f>SUM(BK93:BK94)</f>
        <v>0</v>
      </c>
    </row>
    <row r="93" spans="2:65" s="1" customFormat="1" ht="16.5" customHeight="1">
      <c r="B93" s="39"/>
      <c r="C93" s="189" t="s">
        <v>1163</v>
      </c>
      <c r="D93" s="189" t="s">
        <v>1135</v>
      </c>
      <c r="E93" s="190" t="s">
        <v>1164</v>
      </c>
      <c r="F93" s="191" t="s">
        <v>1162</v>
      </c>
      <c r="G93" s="192" t="s">
        <v>1138</v>
      </c>
      <c r="H93" s="193">
        <v>1</v>
      </c>
      <c r="I93" s="194"/>
      <c r="J93" s="195">
        <f>ROUND(I93*H93,2)</f>
        <v>0</v>
      </c>
      <c r="K93" s="191" t="s">
        <v>1143</v>
      </c>
      <c r="L93" s="59"/>
      <c r="M93" s="196" t="s">
        <v>1022</v>
      </c>
      <c r="N93" s="197" t="s">
        <v>1043</v>
      </c>
      <c r="O93" s="40"/>
      <c r="P93" s="198">
        <f>O93*H93</f>
        <v>0</v>
      </c>
      <c r="Q93" s="198">
        <v>0</v>
      </c>
      <c r="R93" s="198">
        <f>Q93*H93</f>
        <v>0</v>
      </c>
      <c r="S93" s="198">
        <v>0</v>
      </c>
      <c r="T93" s="199">
        <f>S93*H93</f>
        <v>0</v>
      </c>
      <c r="AR93" s="22" t="s">
        <v>1139</v>
      </c>
      <c r="AT93" s="22" t="s">
        <v>1135</v>
      </c>
      <c r="AU93" s="22" t="s">
        <v>1082</v>
      </c>
      <c r="AY93" s="22" t="s">
        <v>1132</v>
      </c>
      <c r="BE93" s="200">
        <f>IF(N93="základní",J93,0)</f>
        <v>0</v>
      </c>
      <c r="BF93" s="200">
        <f>IF(N93="snížená",J93,0)</f>
        <v>0</v>
      </c>
      <c r="BG93" s="200">
        <f>IF(N93="zákl. přenesená",J93,0)</f>
        <v>0</v>
      </c>
      <c r="BH93" s="200">
        <f>IF(N93="sníž. přenesená",J93,0)</f>
        <v>0</v>
      </c>
      <c r="BI93" s="200">
        <f>IF(N93="nulová",J93,0)</f>
        <v>0</v>
      </c>
      <c r="BJ93" s="22" t="s">
        <v>1080</v>
      </c>
      <c r="BK93" s="200">
        <f>ROUND(I93*H93,2)</f>
        <v>0</v>
      </c>
      <c r="BL93" s="22" t="s">
        <v>1139</v>
      </c>
      <c r="BM93" s="22" t="s">
        <v>1165</v>
      </c>
    </row>
    <row r="94" spans="2:65" s="1" customFormat="1" ht="25.5" customHeight="1">
      <c r="B94" s="39"/>
      <c r="C94" s="189" t="s">
        <v>1166</v>
      </c>
      <c r="D94" s="189" t="s">
        <v>1135</v>
      </c>
      <c r="E94" s="190" t="s">
        <v>1167</v>
      </c>
      <c r="F94" s="191" t="s">
        <v>1168</v>
      </c>
      <c r="G94" s="192" t="s">
        <v>1169</v>
      </c>
      <c r="H94" s="193">
        <v>1</v>
      </c>
      <c r="I94" s="194"/>
      <c r="J94" s="195">
        <f>ROUND(I94*H94,2)</f>
        <v>0</v>
      </c>
      <c r="K94" s="191" t="s">
        <v>1022</v>
      </c>
      <c r="L94" s="59"/>
      <c r="M94" s="196" t="s">
        <v>1022</v>
      </c>
      <c r="N94" s="197" t="s">
        <v>1043</v>
      </c>
      <c r="O94" s="40"/>
      <c r="P94" s="198">
        <f>O94*H94</f>
        <v>0</v>
      </c>
      <c r="Q94" s="198">
        <v>0</v>
      </c>
      <c r="R94" s="198">
        <f>Q94*H94</f>
        <v>0</v>
      </c>
      <c r="S94" s="198">
        <v>0</v>
      </c>
      <c r="T94" s="199">
        <f>S94*H94</f>
        <v>0</v>
      </c>
      <c r="AR94" s="22" t="s">
        <v>1139</v>
      </c>
      <c r="AT94" s="22" t="s">
        <v>1135</v>
      </c>
      <c r="AU94" s="22" t="s">
        <v>1082</v>
      </c>
      <c r="AY94" s="22" t="s">
        <v>1132</v>
      </c>
      <c r="BE94" s="200">
        <f>IF(N94="základní",J94,0)</f>
        <v>0</v>
      </c>
      <c r="BF94" s="200">
        <f>IF(N94="snížená",J94,0)</f>
        <v>0</v>
      </c>
      <c r="BG94" s="200">
        <f>IF(N94="zákl. přenesená",J94,0)</f>
        <v>0</v>
      </c>
      <c r="BH94" s="200">
        <f>IF(N94="sníž. přenesená",J94,0)</f>
        <v>0</v>
      </c>
      <c r="BI94" s="200">
        <f>IF(N94="nulová",J94,0)</f>
        <v>0</v>
      </c>
      <c r="BJ94" s="22" t="s">
        <v>1080</v>
      </c>
      <c r="BK94" s="200">
        <f>ROUND(I94*H94,2)</f>
        <v>0</v>
      </c>
      <c r="BL94" s="22" t="s">
        <v>1139</v>
      </c>
      <c r="BM94" s="22" t="s">
        <v>1170</v>
      </c>
    </row>
    <row r="95" spans="2:63" s="10" customFormat="1" ht="29.25" customHeight="1">
      <c r="B95" s="173"/>
      <c r="C95" s="174"/>
      <c r="D95" s="175" t="s">
        <v>1071</v>
      </c>
      <c r="E95" s="187" t="s">
        <v>1171</v>
      </c>
      <c r="F95" s="187" t="s">
        <v>1172</v>
      </c>
      <c r="G95" s="174"/>
      <c r="H95" s="174"/>
      <c r="I95" s="177"/>
      <c r="J95" s="188">
        <f>BK95</f>
        <v>0</v>
      </c>
      <c r="K95" s="174"/>
      <c r="L95" s="179"/>
      <c r="M95" s="180"/>
      <c r="N95" s="181"/>
      <c r="O95" s="181"/>
      <c r="P95" s="182">
        <f>P96</f>
        <v>0</v>
      </c>
      <c r="Q95" s="181"/>
      <c r="R95" s="182">
        <f>R96</f>
        <v>0</v>
      </c>
      <c r="S95" s="181"/>
      <c r="T95" s="183">
        <f>T96</f>
        <v>0</v>
      </c>
      <c r="AR95" s="184" t="s">
        <v>1131</v>
      </c>
      <c r="AT95" s="185" t="s">
        <v>1071</v>
      </c>
      <c r="AU95" s="185" t="s">
        <v>1080</v>
      </c>
      <c r="AY95" s="184" t="s">
        <v>1132</v>
      </c>
      <c r="BK95" s="186">
        <f>BK96</f>
        <v>0</v>
      </c>
    </row>
    <row r="96" spans="2:65" s="1" customFormat="1" ht="16.5" customHeight="1">
      <c r="B96" s="39"/>
      <c r="C96" s="189" t="s">
        <v>1173</v>
      </c>
      <c r="D96" s="189" t="s">
        <v>1135</v>
      </c>
      <c r="E96" s="190" t="s">
        <v>1174</v>
      </c>
      <c r="F96" s="191" t="s">
        <v>1175</v>
      </c>
      <c r="G96" s="192" t="s">
        <v>1138</v>
      </c>
      <c r="H96" s="193">
        <v>1</v>
      </c>
      <c r="I96" s="194"/>
      <c r="J96" s="195">
        <f>ROUND(I96*H96,2)</f>
        <v>0</v>
      </c>
      <c r="K96" s="191" t="s">
        <v>1143</v>
      </c>
      <c r="L96" s="59"/>
      <c r="M96" s="196" t="s">
        <v>1022</v>
      </c>
      <c r="N96" s="197" t="s">
        <v>1043</v>
      </c>
      <c r="O96" s="40"/>
      <c r="P96" s="198">
        <f>O96*H96</f>
        <v>0</v>
      </c>
      <c r="Q96" s="198">
        <v>0</v>
      </c>
      <c r="R96" s="198">
        <f>Q96*H96</f>
        <v>0</v>
      </c>
      <c r="S96" s="198">
        <v>0</v>
      </c>
      <c r="T96" s="199">
        <f>S96*H96</f>
        <v>0</v>
      </c>
      <c r="AR96" s="22" t="s">
        <v>1139</v>
      </c>
      <c r="AT96" s="22" t="s">
        <v>1135</v>
      </c>
      <c r="AU96" s="22" t="s">
        <v>1082</v>
      </c>
      <c r="AY96" s="22" t="s">
        <v>1132</v>
      </c>
      <c r="BE96" s="200">
        <f>IF(N96="základní",J96,0)</f>
        <v>0</v>
      </c>
      <c r="BF96" s="200">
        <f>IF(N96="snížená",J96,0)</f>
        <v>0</v>
      </c>
      <c r="BG96" s="200">
        <f>IF(N96="zákl. přenesená",J96,0)</f>
        <v>0</v>
      </c>
      <c r="BH96" s="200">
        <f>IF(N96="sníž. přenesená",J96,0)</f>
        <v>0</v>
      </c>
      <c r="BI96" s="200">
        <f>IF(N96="nulová",J96,0)</f>
        <v>0</v>
      </c>
      <c r="BJ96" s="22" t="s">
        <v>1080</v>
      </c>
      <c r="BK96" s="200">
        <f>ROUND(I96*H96,2)</f>
        <v>0</v>
      </c>
      <c r="BL96" s="22" t="s">
        <v>1139</v>
      </c>
      <c r="BM96" s="22" t="s">
        <v>1176</v>
      </c>
    </row>
    <row r="97" spans="2:63" s="10" customFormat="1" ht="29.25" customHeight="1">
      <c r="B97" s="173"/>
      <c r="C97" s="174"/>
      <c r="D97" s="175" t="s">
        <v>1071</v>
      </c>
      <c r="E97" s="187" t="s">
        <v>1177</v>
      </c>
      <c r="F97" s="187" t="s">
        <v>1178</v>
      </c>
      <c r="G97" s="174"/>
      <c r="H97" s="174"/>
      <c r="I97" s="177"/>
      <c r="J97" s="188">
        <f>BK97</f>
        <v>0</v>
      </c>
      <c r="K97" s="174"/>
      <c r="L97" s="179"/>
      <c r="M97" s="180"/>
      <c r="N97" s="181"/>
      <c r="O97" s="181"/>
      <c r="P97" s="182">
        <f>P98</f>
        <v>0</v>
      </c>
      <c r="Q97" s="181"/>
      <c r="R97" s="182">
        <f>R98</f>
        <v>0</v>
      </c>
      <c r="S97" s="181"/>
      <c r="T97" s="183">
        <f>T98</f>
        <v>0</v>
      </c>
      <c r="AR97" s="184" t="s">
        <v>1131</v>
      </c>
      <c r="AT97" s="185" t="s">
        <v>1071</v>
      </c>
      <c r="AU97" s="185" t="s">
        <v>1080</v>
      </c>
      <c r="AY97" s="184" t="s">
        <v>1132</v>
      </c>
      <c r="BK97" s="186">
        <f>BK98</f>
        <v>0</v>
      </c>
    </row>
    <row r="98" spans="2:65" s="1" customFormat="1" ht="16.5" customHeight="1">
      <c r="B98" s="39"/>
      <c r="C98" s="189" t="s">
        <v>1179</v>
      </c>
      <c r="D98" s="189" t="s">
        <v>1135</v>
      </c>
      <c r="E98" s="190" t="s">
        <v>1180</v>
      </c>
      <c r="F98" s="191" t="s">
        <v>1181</v>
      </c>
      <c r="G98" s="192" t="s">
        <v>1138</v>
      </c>
      <c r="H98" s="193">
        <v>1</v>
      </c>
      <c r="I98" s="194"/>
      <c r="J98" s="195">
        <f>ROUND(I98*H98,2)</f>
        <v>0</v>
      </c>
      <c r="K98" s="191" t="s">
        <v>1143</v>
      </c>
      <c r="L98" s="59"/>
      <c r="M98" s="196" t="s">
        <v>1022</v>
      </c>
      <c r="N98" s="197" t="s">
        <v>1043</v>
      </c>
      <c r="O98" s="40"/>
      <c r="P98" s="198">
        <f>O98*H98</f>
        <v>0</v>
      </c>
      <c r="Q98" s="198">
        <v>0</v>
      </c>
      <c r="R98" s="198">
        <f>Q98*H98</f>
        <v>0</v>
      </c>
      <c r="S98" s="198">
        <v>0</v>
      </c>
      <c r="T98" s="199">
        <f>S98*H98</f>
        <v>0</v>
      </c>
      <c r="AR98" s="22" t="s">
        <v>1139</v>
      </c>
      <c r="AT98" s="22" t="s">
        <v>1135</v>
      </c>
      <c r="AU98" s="22" t="s">
        <v>1082</v>
      </c>
      <c r="AY98" s="22" t="s">
        <v>1132</v>
      </c>
      <c r="BE98" s="200">
        <f>IF(N98="základní",J98,0)</f>
        <v>0</v>
      </c>
      <c r="BF98" s="200">
        <f>IF(N98="snížená",J98,0)</f>
        <v>0</v>
      </c>
      <c r="BG98" s="200">
        <f>IF(N98="zákl. přenesená",J98,0)</f>
        <v>0</v>
      </c>
      <c r="BH98" s="200">
        <f>IF(N98="sníž. přenesená",J98,0)</f>
        <v>0</v>
      </c>
      <c r="BI98" s="200">
        <f>IF(N98="nulová",J98,0)</f>
        <v>0</v>
      </c>
      <c r="BJ98" s="22" t="s">
        <v>1080</v>
      </c>
      <c r="BK98" s="200">
        <f>ROUND(I98*H98,2)</f>
        <v>0</v>
      </c>
      <c r="BL98" s="22" t="s">
        <v>1139</v>
      </c>
      <c r="BM98" s="22" t="s">
        <v>1182</v>
      </c>
    </row>
    <row r="99" spans="2:63" s="10" customFormat="1" ht="29.25" customHeight="1">
      <c r="B99" s="173"/>
      <c r="C99" s="174"/>
      <c r="D99" s="175" t="s">
        <v>1071</v>
      </c>
      <c r="E99" s="187" t="s">
        <v>1183</v>
      </c>
      <c r="F99" s="187" t="s">
        <v>1184</v>
      </c>
      <c r="G99" s="174"/>
      <c r="H99" s="174"/>
      <c r="I99" s="177"/>
      <c r="J99" s="188">
        <f>BK99</f>
        <v>0</v>
      </c>
      <c r="K99" s="174"/>
      <c r="L99" s="179"/>
      <c r="M99" s="180"/>
      <c r="N99" s="181"/>
      <c r="O99" s="181"/>
      <c r="P99" s="182">
        <f>P100</f>
        <v>0</v>
      </c>
      <c r="Q99" s="181"/>
      <c r="R99" s="182">
        <f>R100</f>
        <v>0</v>
      </c>
      <c r="S99" s="181"/>
      <c r="T99" s="183">
        <f>T100</f>
        <v>0</v>
      </c>
      <c r="AR99" s="184" t="s">
        <v>1131</v>
      </c>
      <c r="AT99" s="185" t="s">
        <v>1071</v>
      </c>
      <c r="AU99" s="185" t="s">
        <v>1080</v>
      </c>
      <c r="AY99" s="184" t="s">
        <v>1132</v>
      </c>
      <c r="BK99" s="186">
        <f>BK100</f>
        <v>0</v>
      </c>
    </row>
    <row r="100" spans="2:65" s="1" customFormat="1" ht="16.5" customHeight="1">
      <c r="B100" s="39"/>
      <c r="C100" s="189" t="s">
        <v>1185</v>
      </c>
      <c r="D100" s="189" t="s">
        <v>1135</v>
      </c>
      <c r="E100" s="190" t="s">
        <v>1186</v>
      </c>
      <c r="F100" s="191" t="s">
        <v>1187</v>
      </c>
      <c r="G100" s="192" t="s">
        <v>1138</v>
      </c>
      <c r="H100" s="193">
        <v>1</v>
      </c>
      <c r="I100" s="194"/>
      <c r="J100" s="195">
        <f>ROUND(I100*H100,2)</f>
        <v>0</v>
      </c>
      <c r="K100" s="191" t="s">
        <v>1143</v>
      </c>
      <c r="L100" s="59"/>
      <c r="M100" s="196" t="s">
        <v>1022</v>
      </c>
      <c r="N100" s="197" t="s">
        <v>1043</v>
      </c>
      <c r="O100" s="40"/>
      <c r="P100" s="198">
        <f>O100*H100</f>
        <v>0</v>
      </c>
      <c r="Q100" s="198">
        <v>0</v>
      </c>
      <c r="R100" s="198">
        <f>Q100*H100</f>
        <v>0</v>
      </c>
      <c r="S100" s="198">
        <v>0</v>
      </c>
      <c r="T100" s="199">
        <f>S100*H100</f>
        <v>0</v>
      </c>
      <c r="AR100" s="22" t="s">
        <v>1139</v>
      </c>
      <c r="AT100" s="22" t="s">
        <v>1135</v>
      </c>
      <c r="AU100" s="22" t="s">
        <v>1082</v>
      </c>
      <c r="AY100" s="22" t="s">
        <v>1132</v>
      </c>
      <c r="BE100" s="200">
        <f>IF(N100="základní",J100,0)</f>
        <v>0</v>
      </c>
      <c r="BF100" s="200">
        <f>IF(N100="snížená",J100,0)</f>
        <v>0</v>
      </c>
      <c r="BG100" s="200">
        <f>IF(N100="zákl. přenesená",J100,0)</f>
        <v>0</v>
      </c>
      <c r="BH100" s="200">
        <f>IF(N100="sníž. přenesená",J100,0)</f>
        <v>0</v>
      </c>
      <c r="BI100" s="200">
        <f>IF(N100="nulová",J100,0)</f>
        <v>0</v>
      </c>
      <c r="BJ100" s="22" t="s">
        <v>1080</v>
      </c>
      <c r="BK100" s="200">
        <f>ROUND(I100*H100,2)</f>
        <v>0</v>
      </c>
      <c r="BL100" s="22" t="s">
        <v>1139</v>
      </c>
      <c r="BM100" s="22" t="s">
        <v>1188</v>
      </c>
    </row>
    <row r="101" spans="2:63" s="10" customFormat="1" ht="29.25" customHeight="1">
      <c r="B101" s="173"/>
      <c r="C101" s="174"/>
      <c r="D101" s="175" t="s">
        <v>1071</v>
      </c>
      <c r="E101" s="187" t="s">
        <v>1189</v>
      </c>
      <c r="F101" s="187" t="s">
        <v>1190</v>
      </c>
      <c r="G101" s="174"/>
      <c r="H101" s="174"/>
      <c r="I101" s="177"/>
      <c r="J101" s="188">
        <f>BK101</f>
        <v>0</v>
      </c>
      <c r="K101" s="174"/>
      <c r="L101" s="179"/>
      <c r="M101" s="180"/>
      <c r="N101" s="181"/>
      <c r="O101" s="181"/>
      <c r="P101" s="182">
        <f>P102</f>
        <v>0</v>
      </c>
      <c r="Q101" s="181"/>
      <c r="R101" s="182">
        <f>R102</f>
        <v>0</v>
      </c>
      <c r="S101" s="181"/>
      <c r="T101" s="183">
        <f>T102</f>
        <v>0</v>
      </c>
      <c r="AR101" s="184" t="s">
        <v>1131</v>
      </c>
      <c r="AT101" s="185" t="s">
        <v>1071</v>
      </c>
      <c r="AU101" s="185" t="s">
        <v>1080</v>
      </c>
      <c r="AY101" s="184" t="s">
        <v>1132</v>
      </c>
      <c r="BK101" s="186">
        <f>BK102</f>
        <v>0</v>
      </c>
    </row>
    <row r="102" spans="2:65" s="1" customFormat="1" ht="16.5" customHeight="1">
      <c r="B102" s="39"/>
      <c r="C102" s="189" t="s">
        <v>1191</v>
      </c>
      <c r="D102" s="189" t="s">
        <v>1135</v>
      </c>
      <c r="E102" s="190" t="s">
        <v>1192</v>
      </c>
      <c r="F102" s="191" t="s">
        <v>1193</v>
      </c>
      <c r="G102" s="192" t="s">
        <v>1138</v>
      </c>
      <c r="H102" s="193">
        <v>1</v>
      </c>
      <c r="I102" s="194"/>
      <c r="J102" s="195">
        <f>ROUND(I102*H102,2)</f>
        <v>0</v>
      </c>
      <c r="K102" s="191" t="s">
        <v>1143</v>
      </c>
      <c r="L102" s="59"/>
      <c r="M102" s="196" t="s">
        <v>1022</v>
      </c>
      <c r="N102" s="201" t="s">
        <v>1043</v>
      </c>
      <c r="O102" s="202"/>
      <c r="P102" s="203">
        <f>O102*H102</f>
        <v>0</v>
      </c>
      <c r="Q102" s="203">
        <v>0</v>
      </c>
      <c r="R102" s="203">
        <f>Q102*H102</f>
        <v>0</v>
      </c>
      <c r="S102" s="203">
        <v>0</v>
      </c>
      <c r="T102" s="204">
        <f>S102*H102</f>
        <v>0</v>
      </c>
      <c r="AR102" s="22" t="s">
        <v>1139</v>
      </c>
      <c r="AT102" s="22" t="s">
        <v>1135</v>
      </c>
      <c r="AU102" s="22" t="s">
        <v>1082</v>
      </c>
      <c r="AY102" s="22" t="s">
        <v>1132</v>
      </c>
      <c r="BE102" s="200">
        <f>IF(N102="základní",J102,0)</f>
        <v>0</v>
      </c>
      <c r="BF102" s="200">
        <f>IF(N102="snížená",J102,0)</f>
        <v>0</v>
      </c>
      <c r="BG102" s="200">
        <f>IF(N102="zákl. přenesená",J102,0)</f>
        <v>0</v>
      </c>
      <c r="BH102" s="200">
        <f>IF(N102="sníž. přenesená",J102,0)</f>
        <v>0</v>
      </c>
      <c r="BI102" s="200">
        <f>IF(N102="nulová",J102,0)</f>
        <v>0</v>
      </c>
      <c r="BJ102" s="22" t="s">
        <v>1080</v>
      </c>
      <c r="BK102" s="200">
        <f>ROUND(I102*H102,2)</f>
        <v>0</v>
      </c>
      <c r="BL102" s="22" t="s">
        <v>1139</v>
      </c>
      <c r="BM102" s="22" t="s">
        <v>1194</v>
      </c>
    </row>
    <row r="103" spans="2:12" s="1" customFormat="1" ht="6.75" customHeight="1">
      <c r="B103" s="54"/>
      <c r="C103" s="55"/>
      <c r="D103" s="55"/>
      <c r="E103" s="55"/>
      <c r="F103" s="55"/>
      <c r="G103" s="55"/>
      <c r="H103" s="55"/>
      <c r="I103" s="134"/>
      <c r="J103" s="55"/>
      <c r="K103" s="55"/>
      <c r="L103" s="59"/>
    </row>
  </sheetData>
  <sheetProtection password="CC35" sheet="1" objects="1" scenarios="1" formatColumns="0" formatRows="0" autoFilter="0"/>
  <autoFilter ref="C82:K102"/>
  <mergeCells count="10">
    <mergeCell ref="L2:V2"/>
    <mergeCell ref="E7:H7"/>
    <mergeCell ref="E9:H9"/>
    <mergeCell ref="E24:H24"/>
    <mergeCell ref="J51:J52"/>
    <mergeCell ref="E73:H73"/>
    <mergeCell ref="E75:H75"/>
    <mergeCell ref="G1:H1"/>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alignWithMargins="0">
    <oddFooter>&amp;CStrana &amp;P z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R289"/>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1002</v>
      </c>
      <c r="E1" s="109"/>
      <c r="F1" s="111" t="s">
        <v>1095</v>
      </c>
      <c r="G1" s="359" t="s">
        <v>1096</v>
      </c>
      <c r="H1" s="359"/>
      <c r="I1" s="112"/>
      <c r="J1" s="111" t="s">
        <v>1097</v>
      </c>
      <c r="K1" s="110" t="s">
        <v>1098</v>
      </c>
      <c r="L1" s="111" t="s">
        <v>1099</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33"/>
      <c r="M2" s="333"/>
      <c r="N2" s="333"/>
      <c r="O2" s="333"/>
      <c r="P2" s="333"/>
      <c r="Q2" s="333"/>
      <c r="R2" s="333"/>
      <c r="S2" s="333"/>
      <c r="T2" s="333"/>
      <c r="U2" s="333"/>
      <c r="V2" s="333"/>
      <c r="AT2" s="22" t="s">
        <v>1085</v>
      </c>
    </row>
    <row r="3" spans="2:46" ht="6.75" customHeight="1">
      <c r="B3" s="23"/>
      <c r="C3" s="24"/>
      <c r="D3" s="24"/>
      <c r="E3" s="24"/>
      <c r="F3" s="24"/>
      <c r="G3" s="24"/>
      <c r="H3" s="24"/>
      <c r="I3" s="113"/>
      <c r="J3" s="24"/>
      <c r="K3" s="25"/>
      <c r="AT3" s="22" t="s">
        <v>1082</v>
      </c>
    </row>
    <row r="4" spans="2:46" ht="36.75" customHeight="1">
      <c r="B4" s="26"/>
      <c r="C4" s="27"/>
      <c r="D4" s="28" t="s">
        <v>1100</v>
      </c>
      <c r="E4" s="27"/>
      <c r="F4" s="27"/>
      <c r="G4" s="27"/>
      <c r="H4" s="27"/>
      <c r="I4" s="114"/>
      <c r="J4" s="27"/>
      <c r="K4" s="29"/>
      <c r="M4" s="30" t="s">
        <v>1013</v>
      </c>
      <c r="AT4" s="22" t="s">
        <v>1007</v>
      </c>
    </row>
    <row r="5" spans="2:11" ht="6.75" customHeight="1">
      <c r="B5" s="26"/>
      <c r="C5" s="27"/>
      <c r="D5" s="27"/>
      <c r="E5" s="27"/>
      <c r="F5" s="27"/>
      <c r="G5" s="27"/>
      <c r="H5" s="27"/>
      <c r="I5" s="114"/>
      <c r="J5" s="27"/>
      <c r="K5" s="29"/>
    </row>
    <row r="6" spans="2:11" ht="15">
      <c r="B6" s="26"/>
      <c r="C6" s="27"/>
      <c r="D6" s="35" t="s">
        <v>1019</v>
      </c>
      <c r="E6" s="27"/>
      <c r="F6" s="27"/>
      <c r="G6" s="27"/>
      <c r="H6" s="27"/>
      <c r="I6" s="114"/>
      <c r="J6" s="27"/>
      <c r="K6" s="29"/>
    </row>
    <row r="7" spans="2:11" ht="16.5" customHeight="1">
      <c r="B7" s="26"/>
      <c r="C7" s="27"/>
      <c r="D7" s="27"/>
      <c r="E7" s="360" t="str">
        <f>'Rekapitulace stavby'!K6</f>
        <v>Praha bez bariér - Komunardů - úpravy zastávek</v>
      </c>
      <c r="F7" s="361"/>
      <c r="G7" s="361"/>
      <c r="H7" s="361"/>
      <c r="I7" s="114"/>
      <c r="J7" s="27"/>
      <c r="K7" s="29"/>
    </row>
    <row r="8" spans="2:11" s="1" customFormat="1" ht="15">
      <c r="B8" s="39"/>
      <c r="C8" s="40"/>
      <c r="D8" s="35" t="s">
        <v>1101</v>
      </c>
      <c r="E8" s="40"/>
      <c r="F8" s="40"/>
      <c r="G8" s="40"/>
      <c r="H8" s="40"/>
      <c r="I8" s="115"/>
      <c r="J8" s="40"/>
      <c r="K8" s="43"/>
    </row>
    <row r="9" spans="2:11" s="1" customFormat="1" ht="36.75" customHeight="1">
      <c r="B9" s="39"/>
      <c r="C9" s="40"/>
      <c r="D9" s="40"/>
      <c r="E9" s="362" t="s">
        <v>1195</v>
      </c>
      <c r="F9" s="363"/>
      <c r="G9" s="363"/>
      <c r="H9" s="363"/>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1021</v>
      </c>
      <c r="E11" s="40"/>
      <c r="F11" s="33" t="s">
        <v>1022</v>
      </c>
      <c r="G11" s="40"/>
      <c r="H11" s="40"/>
      <c r="I11" s="116" t="s">
        <v>1023</v>
      </c>
      <c r="J11" s="33" t="s">
        <v>1022</v>
      </c>
      <c r="K11" s="43"/>
    </row>
    <row r="12" spans="2:11" s="1" customFormat="1" ht="14.25" customHeight="1">
      <c r="B12" s="39"/>
      <c r="C12" s="40"/>
      <c r="D12" s="35" t="s">
        <v>1024</v>
      </c>
      <c r="E12" s="40"/>
      <c r="F12" s="33" t="s">
        <v>1025</v>
      </c>
      <c r="G12" s="40"/>
      <c r="H12" s="40"/>
      <c r="I12" s="116" t="s">
        <v>1026</v>
      </c>
      <c r="J12" s="117" t="str">
        <f>'Rekapitulace stavby'!AN8</f>
        <v>29. 11. 2017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1028</v>
      </c>
      <c r="E14" s="40"/>
      <c r="F14" s="40"/>
      <c r="G14" s="40"/>
      <c r="H14" s="40"/>
      <c r="I14" s="116" t="s">
        <v>1029</v>
      </c>
      <c r="J14" s="33">
        <f>IF('Rekapitulace stavby'!AN10="","",'Rekapitulace stavby'!AN10)</f>
      </c>
      <c r="K14" s="43"/>
    </row>
    <row r="15" spans="2:11" s="1" customFormat="1" ht="18" customHeight="1">
      <c r="B15" s="39"/>
      <c r="C15" s="40"/>
      <c r="D15" s="40"/>
      <c r="E15" s="33" t="str">
        <f>IF('Rekapitulace stavby'!E11="","",'Rekapitulace stavby'!E11)</f>
        <v> </v>
      </c>
      <c r="F15" s="40"/>
      <c r="G15" s="40"/>
      <c r="H15" s="40"/>
      <c r="I15" s="116" t="s">
        <v>1031</v>
      </c>
      <c r="J15" s="33">
        <f>IF('Rekapitulace stavby'!AN11="","",'Rekapitulace stavby'!AN11)</f>
      </c>
      <c r="K15" s="43"/>
    </row>
    <row r="16" spans="2:11" s="1" customFormat="1" ht="6.75" customHeight="1">
      <c r="B16" s="39"/>
      <c r="C16" s="40"/>
      <c r="D16" s="40"/>
      <c r="E16" s="40"/>
      <c r="F16" s="40"/>
      <c r="G16" s="40"/>
      <c r="H16" s="40"/>
      <c r="I16" s="115"/>
      <c r="J16" s="40"/>
      <c r="K16" s="43"/>
    </row>
    <row r="17" spans="2:11" s="1" customFormat="1" ht="14.25" customHeight="1">
      <c r="B17" s="39"/>
      <c r="C17" s="40"/>
      <c r="D17" s="35" t="s">
        <v>1032</v>
      </c>
      <c r="E17" s="40"/>
      <c r="F17" s="40"/>
      <c r="G17" s="40"/>
      <c r="H17" s="40"/>
      <c r="I17" s="116" t="s">
        <v>1029</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1031</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1034</v>
      </c>
      <c r="E20" s="40"/>
      <c r="F20" s="40"/>
      <c r="G20" s="40"/>
      <c r="H20" s="40"/>
      <c r="I20" s="116" t="s">
        <v>1029</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1031</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1036</v>
      </c>
      <c r="E23" s="40"/>
      <c r="F23" s="40"/>
      <c r="G23" s="40"/>
      <c r="H23" s="40"/>
      <c r="I23" s="115"/>
      <c r="J23" s="40"/>
      <c r="K23" s="43"/>
    </row>
    <row r="24" spans="2:11" s="6" customFormat="1" ht="16.5" customHeight="1">
      <c r="B24" s="118"/>
      <c r="C24" s="119"/>
      <c r="D24" s="119"/>
      <c r="E24" s="160" t="s">
        <v>1022</v>
      </c>
      <c r="F24" s="160"/>
      <c r="G24" s="160"/>
      <c r="H24" s="160"/>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1038</v>
      </c>
      <c r="E27" s="40"/>
      <c r="F27" s="40"/>
      <c r="G27" s="40"/>
      <c r="H27" s="40"/>
      <c r="I27" s="115"/>
      <c r="J27" s="125">
        <f>ROUND(J86,2)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1040</v>
      </c>
      <c r="G29" s="40"/>
      <c r="H29" s="40"/>
      <c r="I29" s="126" t="s">
        <v>1039</v>
      </c>
      <c r="J29" s="44" t="s">
        <v>1041</v>
      </c>
      <c r="K29" s="43"/>
    </row>
    <row r="30" spans="2:11" s="1" customFormat="1" ht="14.25" customHeight="1">
      <c r="B30" s="39"/>
      <c r="C30" s="40"/>
      <c r="D30" s="47" t="s">
        <v>1042</v>
      </c>
      <c r="E30" s="47" t="s">
        <v>1043</v>
      </c>
      <c r="F30" s="127">
        <f>ROUND(SUM(BE86:BE288),2)</f>
        <v>0</v>
      </c>
      <c r="G30" s="40"/>
      <c r="H30" s="40"/>
      <c r="I30" s="128">
        <v>0.21</v>
      </c>
      <c r="J30" s="127">
        <f>ROUND(ROUND((SUM(BE86:BE288)),2)*I30,2)</f>
        <v>0</v>
      </c>
      <c r="K30" s="43"/>
    </row>
    <row r="31" spans="2:11" s="1" customFormat="1" ht="14.25" customHeight="1">
      <c r="B31" s="39"/>
      <c r="C31" s="40"/>
      <c r="D31" s="40"/>
      <c r="E31" s="47" t="s">
        <v>1044</v>
      </c>
      <c r="F31" s="127">
        <f>ROUND(SUM(BF86:BF288),2)</f>
        <v>0</v>
      </c>
      <c r="G31" s="40"/>
      <c r="H31" s="40"/>
      <c r="I31" s="128">
        <v>0.15</v>
      </c>
      <c r="J31" s="127">
        <f>ROUND(ROUND((SUM(BF86:BF288)),2)*I31,2)</f>
        <v>0</v>
      </c>
      <c r="K31" s="43"/>
    </row>
    <row r="32" spans="2:11" s="1" customFormat="1" ht="14.25" customHeight="1" hidden="1">
      <c r="B32" s="39"/>
      <c r="C32" s="40"/>
      <c r="D32" s="40"/>
      <c r="E32" s="47" t="s">
        <v>1045</v>
      </c>
      <c r="F32" s="127">
        <f>ROUND(SUM(BG86:BG288),2)</f>
        <v>0</v>
      </c>
      <c r="G32" s="40"/>
      <c r="H32" s="40"/>
      <c r="I32" s="128">
        <v>0.21</v>
      </c>
      <c r="J32" s="127">
        <v>0</v>
      </c>
      <c r="K32" s="43"/>
    </row>
    <row r="33" spans="2:11" s="1" customFormat="1" ht="14.25" customHeight="1" hidden="1">
      <c r="B33" s="39"/>
      <c r="C33" s="40"/>
      <c r="D33" s="40"/>
      <c r="E33" s="47" t="s">
        <v>1046</v>
      </c>
      <c r="F33" s="127">
        <f>ROUND(SUM(BH86:BH288),2)</f>
        <v>0</v>
      </c>
      <c r="G33" s="40"/>
      <c r="H33" s="40"/>
      <c r="I33" s="128">
        <v>0.15</v>
      </c>
      <c r="J33" s="127">
        <v>0</v>
      </c>
      <c r="K33" s="43"/>
    </row>
    <row r="34" spans="2:11" s="1" customFormat="1" ht="14.25" customHeight="1" hidden="1">
      <c r="B34" s="39"/>
      <c r="C34" s="40"/>
      <c r="D34" s="40"/>
      <c r="E34" s="47" t="s">
        <v>1047</v>
      </c>
      <c r="F34" s="127">
        <f>ROUND(SUM(BI86:BI288),2)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1048</v>
      </c>
      <c r="E36" s="51"/>
      <c r="F36" s="51"/>
      <c r="G36" s="130" t="s">
        <v>1049</v>
      </c>
      <c r="H36" s="52" t="s">
        <v>1050</v>
      </c>
      <c r="I36" s="131"/>
      <c r="J36" s="132">
        <f>SUM(J27:J34)</f>
        <v>0</v>
      </c>
      <c r="K36" s="133"/>
    </row>
    <row r="37" spans="2:11" s="1" customFormat="1" ht="14.25" customHeight="1">
      <c r="B37" s="54"/>
      <c r="C37" s="55"/>
      <c r="D37" s="55"/>
      <c r="E37" s="55"/>
      <c r="F37" s="55"/>
      <c r="G37" s="55"/>
      <c r="H37" s="55"/>
      <c r="I37" s="134"/>
      <c r="J37" s="55"/>
      <c r="K37" s="56"/>
    </row>
    <row r="41" spans="2:11" s="1" customFormat="1" ht="6.75" customHeight="1">
      <c r="B41" s="135"/>
      <c r="C41" s="136"/>
      <c r="D41" s="136"/>
      <c r="E41" s="136"/>
      <c r="F41" s="136"/>
      <c r="G41" s="136"/>
      <c r="H41" s="136"/>
      <c r="I41" s="137"/>
      <c r="J41" s="136"/>
      <c r="K41" s="138"/>
    </row>
    <row r="42" spans="2:11" s="1" customFormat="1" ht="36.75" customHeight="1">
      <c r="B42" s="39"/>
      <c r="C42" s="28" t="s">
        <v>1103</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1019</v>
      </c>
      <c r="D44" s="40"/>
      <c r="E44" s="40"/>
      <c r="F44" s="40"/>
      <c r="G44" s="40"/>
      <c r="H44" s="40"/>
      <c r="I44" s="115"/>
      <c r="J44" s="40"/>
      <c r="K44" s="43"/>
    </row>
    <row r="45" spans="2:11" s="1" customFormat="1" ht="16.5" customHeight="1">
      <c r="B45" s="39"/>
      <c r="C45" s="40"/>
      <c r="D45" s="40"/>
      <c r="E45" s="360" t="str">
        <f>E7</f>
        <v>Praha bez bariér - Komunardů - úpravy zastávek</v>
      </c>
      <c r="F45" s="361"/>
      <c r="G45" s="361"/>
      <c r="H45" s="361"/>
      <c r="I45" s="115"/>
      <c r="J45" s="40"/>
      <c r="K45" s="43"/>
    </row>
    <row r="46" spans="2:11" s="1" customFormat="1" ht="14.25" customHeight="1">
      <c r="B46" s="39"/>
      <c r="C46" s="35" t="s">
        <v>1101</v>
      </c>
      <c r="D46" s="40"/>
      <c r="E46" s="40"/>
      <c r="F46" s="40"/>
      <c r="G46" s="40"/>
      <c r="H46" s="40"/>
      <c r="I46" s="115"/>
      <c r="J46" s="40"/>
      <c r="K46" s="43"/>
    </row>
    <row r="47" spans="2:11" s="1" customFormat="1" ht="17.25" customHeight="1">
      <c r="B47" s="39"/>
      <c r="C47" s="40"/>
      <c r="D47" s="40"/>
      <c r="E47" s="362" t="str">
        <f>E9</f>
        <v>SO 100 - Komunikace a zpevněné plochy</v>
      </c>
      <c r="F47" s="363"/>
      <c r="G47" s="363"/>
      <c r="H47" s="363"/>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1024</v>
      </c>
      <c r="D49" s="40"/>
      <c r="E49" s="40"/>
      <c r="F49" s="33" t="str">
        <f>F12</f>
        <v>Praha 7 - Holešovice</v>
      </c>
      <c r="G49" s="40"/>
      <c r="H49" s="40"/>
      <c r="I49" s="116" t="s">
        <v>1026</v>
      </c>
      <c r="J49" s="117" t="str">
        <f>IF(J12="","",J12)</f>
        <v>29. 11. 2017</v>
      </c>
      <c r="K49" s="43"/>
    </row>
    <row r="50" spans="2:11" s="1" customFormat="1" ht="6.75" customHeight="1">
      <c r="B50" s="39"/>
      <c r="C50" s="40"/>
      <c r="D50" s="40"/>
      <c r="E50" s="40"/>
      <c r="F50" s="40"/>
      <c r="G50" s="40"/>
      <c r="H50" s="40"/>
      <c r="I50" s="115"/>
      <c r="J50" s="40"/>
      <c r="K50" s="43"/>
    </row>
    <row r="51" spans="2:11" s="1" customFormat="1" ht="15">
      <c r="B51" s="39"/>
      <c r="C51" s="35" t="s">
        <v>1028</v>
      </c>
      <c r="D51" s="40"/>
      <c r="E51" s="40"/>
      <c r="F51" s="33" t="str">
        <f>E15</f>
        <v> </v>
      </c>
      <c r="G51" s="40"/>
      <c r="H51" s="40"/>
      <c r="I51" s="116" t="s">
        <v>1034</v>
      </c>
      <c r="J51" s="160" t="str">
        <f>E21</f>
        <v> </v>
      </c>
      <c r="K51" s="43"/>
    </row>
    <row r="52" spans="2:11" s="1" customFormat="1" ht="14.25" customHeight="1">
      <c r="B52" s="39"/>
      <c r="C52" s="35" t="s">
        <v>1032</v>
      </c>
      <c r="D52" s="40"/>
      <c r="E52" s="40"/>
      <c r="F52" s="33">
        <f>IF(E18="","",E18)</f>
      </c>
      <c r="G52" s="40"/>
      <c r="H52" s="40"/>
      <c r="I52" s="115"/>
      <c r="J52" s="355"/>
      <c r="K52" s="43"/>
    </row>
    <row r="53" spans="2:11" s="1" customFormat="1" ht="9.75" customHeight="1">
      <c r="B53" s="39"/>
      <c r="C53" s="40"/>
      <c r="D53" s="40"/>
      <c r="E53" s="40"/>
      <c r="F53" s="40"/>
      <c r="G53" s="40"/>
      <c r="H53" s="40"/>
      <c r="I53" s="115"/>
      <c r="J53" s="40"/>
      <c r="K53" s="43"/>
    </row>
    <row r="54" spans="2:11" s="1" customFormat="1" ht="29.25" customHeight="1">
      <c r="B54" s="39"/>
      <c r="C54" s="139" t="s">
        <v>1104</v>
      </c>
      <c r="D54" s="49"/>
      <c r="E54" s="49"/>
      <c r="F54" s="49"/>
      <c r="G54" s="49"/>
      <c r="H54" s="49"/>
      <c r="I54" s="140"/>
      <c r="J54" s="141" t="s">
        <v>1105</v>
      </c>
      <c r="K54" s="53"/>
    </row>
    <row r="55" spans="2:11" s="1" customFormat="1" ht="9.75" customHeight="1">
      <c r="B55" s="39"/>
      <c r="C55" s="40"/>
      <c r="D55" s="40"/>
      <c r="E55" s="40"/>
      <c r="F55" s="40"/>
      <c r="G55" s="40"/>
      <c r="H55" s="40"/>
      <c r="I55" s="115"/>
      <c r="J55" s="40"/>
      <c r="K55" s="43"/>
    </row>
    <row r="56" spans="2:47" s="1" customFormat="1" ht="29.25" customHeight="1">
      <c r="B56" s="39"/>
      <c r="C56" s="142" t="s">
        <v>1106</v>
      </c>
      <c r="D56" s="40"/>
      <c r="E56" s="40"/>
      <c r="F56" s="40"/>
      <c r="G56" s="40"/>
      <c r="H56" s="40"/>
      <c r="I56" s="115"/>
      <c r="J56" s="125">
        <f>J86</f>
        <v>0</v>
      </c>
      <c r="K56" s="43"/>
      <c r="AU56" s="22" t="s">
        <v>1107</v>
      </c>
    </row>
    <row r="57" spans="2:11" s="7" customFormat="1" ht="24.75" customHeight="1">
      <c r="B57" s="143"/>
      <c r="C57" s="144"/>
      <c r="D57" s="145" t="s">
        <v>1196</v>
      </c>
      <c r="E57" s="146"/>
      <c r="F57" s="146"/>
      <c r="G57" s="146"/>
      <c r="H57" s="146"/>
      <c r="I57" s="147"/>
      <c r="J57" s="148">
        <f>J87</f>
        <v>0</v>
      </c>
      <c r="K57" s="149"/>
    </row>
    <row r="58" spans="2:11" s="8" customFormat="1" ht="19.5" customHeight="1">
      <c r="B58" s="150"/>
      <c r="C58" s="151"/>
      <c r="D58" s="152" t="s">
        <v>1197</v>
      </c>
      <c r="E58" s="153"/>
      <c r="F58" s="153"/>
      <c r="G58" s="153"/>
      <c r="H58" s="153"/>
      <c r="I58" s="154"/>
      <c r="J58" s="155">
        <f>J88</f>
        <v>0</v>
      </c>
      <c r="K58" s="156"/>
    </row>
    <row r="59" spans="2:11" s="8" customFormat="1" ht="19.5" customHeight="1">
      <c r="B59" s="150"/>
      <c r="C59" s="151"/>
      <c r="D59" s="152" t="s">
        <v>1198</v>
      </c>
      <c r="E59" s="153"/>
      <c r="F59" s="153"/>
      <c r="G59" s="153"/>
      <c r="H59" s="153"/>
      <c r="I59" s="154"/>
      <c r="J59" s="155">
        <f>J149</f>
        <v>0</v>
      </c>
      <c r="K59" s="156"/>
    </row>
    <row r="60" spans="2:11" s="8" customFormat="1" ht="19.5" customHeight="1">
      <c r="B60" s="150"/>
      <c r="C60" s="151"/>
      <c r="D60" s="152" t="s">
        <v>1199</v>
      </c>
      <c r="E60" s="153"/>
      <c r="F60" s="153"/>
      <c r="G60" s="153"/>
      <c r="H60" s="153"/>
      <c r="I60" s="154"/>
      <c r="J60" s="155">
        <f>J157</f>
        <v>0</v>
      </c>
      <c r="K60" s="156"/>
    </row>
    <row r="61" spans="2:11" s="8" customFormat="1" ht="19.5" customHeight="1">
      <c r="B61" s="150"/>
      <c r="C61" s="151"/>
      <c r="D61" s="152" t="s">
        <v>1200</v>
      </c>
      <c r="E61" s="153"/>
      <c r="F61" s="153"/>
      <c r="G61" s="153"/>
      <c r="H61" s="153"/>
      <c r="I61" s="154"/>
      <c r="J61" s="155">
        <f>J206</f>
        <v>0</v>
      </c>
      <c r="K61" s="156"/>
    </row>
    <row r="62" spans="2:11" s="8" customFormat="1" ht="19.5" customHeight="1">
      <c r="B62" s="150"/>
      <c r="C62" s="151"/>
      <c r="D62" s="152" t="s">
        <v>1201</v>
      </c>
      <c r="E62" s="153"/>
      <c r="F62" s="153"/>
      <c r="G62" s="153"/>
      <c r="H62" s="153"/>
      <c r="I62" s="154"/>
      <c r="J62" s="155">
        <f>J209</f>
        <v>0</v>
      </c>
      <c r="K62" s="156"/>
    </row>
    <row r="63" spans="2:11" s="8" customFormat="1" ht="19.5" customHeight="1">
      <c r="B63" s="150"/>
      <c r="C63" s="151"/>
      <c r="D63" s="152" t="s">
        <v>1202</v>
      </c>
      <c r="E63" s="153"/>
      <c r="F63" s="153"/>
      <c r="G63" s="153"/>
      <c r="H63" s="153"/>
      <c r="I63" s="154"/>
      <c r="J63" s="155">
        <f>J257</f>
        <v>0</v>
      </c>
      <c r="K63" s="156"/>
    </row>
    <row r="64" spans="2:11" s="8" customFormat="1" ht="19.5" customHeight="1">
      <c r="B64" s="150"/>
      <c r="C64" s="151"/>
      <c r="D64" s="152" t="s">
        <v>1203</v>
      </c>
      <c r="E64" s="153"/>
      <c r="F64" s="153"/>
      <c r="G64" s="153"/>
      <c r="H64" s="153"/>
      <c r="I64" s="154"/>
      <c r="J64" s="155">
        <f>J277</f>
        <v>0</v>
      </c>
      <c r="K64" s="156"/>
    </row>
    <row r="65" spans="2:11" s="7" customFormat="1" ht="24.75" customHeight="1">
      <c r="B65" s="143"/>
      <c r="C65" s="144"/>
      <c r="D65" s="145" t="s">
        <v>1204</v>
      </c>
      <c r="E65" s="146"/>
      <c r="F65" s="146"/>
      <c r="G65" s="146"/>
      <c r="H65" s="146"/>
      <c r="I65" s="147"/>
      <c r="J65" s="148">
        <f>J280</f>
        <v>0</v>
      </c>
      <c r="K65" s="149"/>
    </row>
    <row r="66" spans="2:11" s="8" customFormat="1" ht="19.5" customHeight="1">
      <c r="B66" s="150"/>
      <c r="C66" s="151"/>
      <c r="D66" s="152" t="s">
        <v>1205</v>
      </c>
      <c r="E66" s="153"/>
      <c r="F66" s="153"/>
      <c r="G66" s="153"/>
      <c r="H66" s="153"/>
      <c r="I66" s="154"/>
      <c r="J66" s="155">
        <f>J281</f>
        <v>0</v>
      </c>
      <c r="K66" s="156"/>
    </row>
    <row r="67" spans="2:11" s="1" customFormat="1" ht="21.75" customHeight="1">
      <c r="B67" s="39"/>
      <c r="C67" s="40"/>
      <c r="D67" s="40"/>
      <c r="E67" s="40"/>
      <c r="F67" s="40"/>
      <c r="G67" s="40"/>
      <c r="H67" s="40"/>
      <c r="I67" s="115"/>
      <c r="J67" s="40"/>
      <c r="K67" s="43"/>
    </row>
    <row r="68" spans="2:11" s="1" customFormat="1" ht="6.75" customHeight="1">
      <c r="B68" s="54"/>
      <c r="C68" s="55"/>
      <c r="D68" s="55"/>
      <c r="E68" s="55"/>
      <c r="F68" s="55"/>
      <c r="G68" s="55"/>
      <c r="H68" s="55"/>
      <c r="I68" s="134"/>
      <c r="J68" s="55"/>
      <c r="K68" s="56"/>
    </row>
    <row r="72" spans="2:12" s="1" customFormat="1" ht="6.75" customHeight="1">
      <c r="B72" s="57"/>
      <c r="C72" s="58"/>
      <c r="D72" s="58"/>
      <c r="E72" s="58"/>
      <c r="F72" s="58"/>
      <c r="G72" s="58"/>
      <c r="H72" s="58"/>
      <c r="I72" s="137"/>
      <c r="J72" s="58"/>
      <c r="K72" s="58"/>
      <c r="L72" s="59"/>
    </row>
    <row r="73" spans="2:12" s="1" customFormat="1" ht="36.75" customHeight="1">
      <c r="B73" s="39"/>
      <c r="C73" s="60" t="s">
        <v>1115</v>
      </c>
      <c r="D73" s="61"/>
      <c r="E73" s="61"/>
      <c r="F73" s="61"/>
      <c r="G73" s="61"/>
      <c r="H73" s="61"/>
      <c r="I73" s="157"/>
      <c r="J73" s="61"/>
      <c r="K73" s="61"/>
      <c r="L73" s="59"/>
    </row>
    <row r="74" spans="2:12" s="1" customFormat="1" ht="6.75" customHeight="1">
      <c r="B74" s="39"/>
      <c r="C74" s="61"/>
      <c r="D74" s="61"/>
      <c r="E74" s="61"/>
      <c r="F74" s="61"/>
      <c r="G74" s="61"/>
      <c r="H74" s="61"/>
      <c r="I74" s="157"/>
      <c r="J74" s="61"/>
      <c r="K74" s="61"/>
      <c r="L74" s="59"/>
    </row>
    <row r="75" spans="2:12" s="1" customFormat="1" ht="14.25" customHeight="1">
      <c r="B75" s="39"/>
      <c r="C75" s="63" t="s">
        <v>1019</v>
      </c>
      <c r="D75" s="61"/>
      <c r="E75" s="61"/>
      <c r="F75" s="61"/>
      <c r="G75" s="61"/>
      <c r="H75" s="61"/>
      <c r="I75" s="157"/>
      <c r="J75" s="61"/>
      <c r="K75" s="61"/>
      <c r="L75" s="59"/>
    </row>
    <row r="76" spans="2:12" s="1" customFormat="1" ht="16.5" customHeight="1">
      <c r="B76" s="39"/>
      <c r="C76" s="61"/>
      <c r="D76" s="61"/>
      <c r="E76" s="356" t="str">
        <f>E7</f>
        <v>Praha bez bariér - Komunardů - úpravy zastávek</v>
      </c>
      <c r="F76" s="357"/>
      <c r="G76" s="357"/>
      <c r="H76" s="357"/>
      <c r="I76" s="157"/>
      <c r="J76" s="61"/>
      <c r="K76" s="61"/>
      <c r="L76" s="59"/>
    </row>
    <row r="77" spans="2:12" s="1" customFormat="1" ht="14.25" customHeight="1">
      <c r="B77" s="39"/>
      <c r="C77" s="63" t="s">
        <v>1101</v>
      </c>
      <c r="D77" s="61"/>
      <c r="E77" s="61"/>
      <c r="F77" s="61"/>
      <c r="G77" s="61"/>
      <c r="H77" s="61"/>
      <c r="I77" s="157"/>
      <c r="J77" s="61"/>
      <c r="K77" s="61"/>
      <c r="L77" s="59"/>
    </row>
    <row r="78" spans="2:12" s="1" customFormat="1" ht="17.25" customHeight="1">
      <c r="B78" s="39"/>
      <c r="C78" s="61"/>
      <c r="D78" s="61"/>
      <c r="E78" s="339" t="str">
        <f>E9</f>
        <v>SO 100 - Komunikace a zpevněné plochy</v>
      </c>
      <c r="F78" s="358"/>
      <c r="G78" s="358"/>
      <c r="H78" s="358"/>
      <c r="I78" s="157"/>
      <c r="J78" s="61"/>
      <c r="K78" s="61"/>
      <c r="L78" s="59"/>
    </row>
    <row r="79" spans="2:12" s="1" customFormat="1" ht="6.75" customHeight="1">
      <c r="B79" s="39"/>
      <c r="C79" s="61"/>
      <c r="D79" s="61"/>
      <c r="E79" s="61"/>
      <c r="F79" s="61"/>
      <c r="G79" s="61"/>
      <c r="H79" s="61"/>
      <c r="I79" s="157"/>
      <c r="J79" s="61"/>
      <c r="K79" s="61"/>
      <c r="L79" s="59"/>
    </row>
    <row r="80" spans="2:12" s="1" customFormat="1" ht="18" customHeight="1">
      <c r="B80" s="39"/>
      <c r="C80" s="63" t="s">
        <v>1024</v>
      </c>
      <c r="D80" s="61"/>
      <c r="E80" s="61"/>
      <c r="F80" s="158" t="str">
        <f>F12</f>
        <v>Praha 7 - Holešovice</v>
      </c>
      <c r="G80" s="61"/>
      <c r="H80" s="61"/>
      <c r="I80" s="162" t="s">
        <v>1026</v>
      </c>
      <c r="J80" s="71" t="str">
        <f>IF(J12="","",J12)</f>
        <v>29. 11. 2017</v>
      </c>
      <c r="K80" s="61"/>
      <c r="L80" s="59"/>
    </row>
    <row r="81" spans="2:12" s="1" customFormat="1" ht="6.75" customHeight="1">
      <c r="B81" s="39"/>
      <c r="C81" s="61"/>
      <c r="D81" s="61"/>
      <c r="E81" s="61"/>
      <c r="F81" s="61"/>
      <c r="G81" s="61"/>
      <c r="H81" s="61"/>
      <c r="I81" s="157"/>
      <c r="J81" s="61"/>
      <c r="K81" s="61"/>
      <c r="L81" s="59"/>
    </row>
    <row r="82" spans="2:12" s="1" customFormat="1" ht="15">
      <c r="B82" s="39"/>
      <c r="C82" s="63" t="s">
        <v>1028</v>
      </c>
      <c r="D82" s="61"/>
      <c r="E82" s="61"/>
      <c r="F82" s="158" t="str">
        <f>E15</f>
        <v> </v>
      </c>
      <c r="G82" s="61"/>
      <c r="H82" s="61"/>
      <c r="I82" s="162" t="s">
        <v>1034</v>
      </c>
      <c r="J82" s="158" t="str">
        <f>E21</f>
        <v> </v>
      </c>
      <c r="K82" s="61"/>
      <c r="L82" s="59"/>
    </row>
    <row r="83" spans="2:12" s="1" customFormat="1" ht="14.25" customHeight="1">
      <c r="B83" s="39"/>
      <c r="C83" s="63" t="s">
        <v>1032</v>
      </c>
      <c r="D83" s="61"/>
      <c r="E83" s="61"/>
      <c r="F83" s="158">
        <f>IF(E18="","",E18)</f>
      </c>
      <c r="G83" s="61"/>
      <c r="H83" s="61"/>
      <c r="I83" s="157"/>
      <c r="J83" s="61"/>
      <c r="K83" s="61"/>
      <c r="L83" s="59"/>
    </row>
    <row r="84" spans="2:12" s="1" customFormat="1" ht="9.75" customHeight="1">
      <c r="B84" s="39"/>
      <c r="C84" s="61"/>
      <c r="D84" s="61"/>
      <c r="E84" s="61"/>
      <c r="F84" s="61"/>
      <c r="G84" s="61"/>
      <c r="H84" s="61"/>
      <c r="I84" s="157"/>
      <c r="J84" s="61"/>
      <c r="K84" s="61"/>
      <c r="L84" s="59"/>
    </row>
    <row r="85" spans="2:20" s="9" customFormat="1" ht="29.25" customHeight="1">
      <c r="B85" s="163"/>
      <c r="C85" s="164" t="s">
        <v>1116</v>
      </c>
      <c r="D85" s="165" t="s">
        <v>1057</v>
      </c>
      <c r="E85" s="165" t="s">
        <v>1053</v>
      </c>
      <c r="F85" s="165" t="s">
        <v>1117</v>
      </c>
      <c r="G85" s="165" t="s">
        <v>1118</v>
      </c>
      <c r="H85" s="165" t="s">
        <v>1119</v>
      </c>
      <c r="I85" s="166" t="s">
        <v>1120</v>
      </c>
      <c r="J85" s="165" t="s">
        <v>1105</v>
      </c>
      <c r="K85" s="167" t="s">
        <v>1121</v>
      </c>
      <c r="L85" s="168"/>
      <c r="M85" s="78" t="s">
        <v>1122</v>
      </c>
      <c r="N85" s="79" t="s">
        <v>1042</v>
      </c>
      <c r="O85" s="79" t="s">
        <v>1123</v>
      </c>
      <c r="P85" s="79" t="s">
        <v>1124</v>
      </c>
      <c r="Q85" s="79" t="s">
        <v>1125</v>
      </c>
      <c r="R85" s="79" t="s">
        <v>1126</v>
      </c>
      <c r="S85" s="79" t="s">
        <v>1127</v>
      </c>
      <c r="T85" s="80" t="s">
        <v>1128</v>
      </c>
    </row>
    <row r="86" spans="2:63" s="1" customFormat="1" ht="29.25" customHeight="1">
      <c r="B86" s="39"/>
      <c r="C86" s="84" t="s">
        <v>1106</v>
      </c>
      <c r="D86" s="61"/>
      <c r="E86" s="61"/>
      <c r="F86" s="61"/>
      <c r="G86" s="61"/>
      <c r="H86" s="61"/>
      <c r="I86" s="157"/>
      <c r="J86" s="169">
        <f>BK86</f>
        <v>0</v>
      </c>
      <c r="K86" s="61"/>
      <c r="L86" s="59"/>
      <c r="M86" s="81"/>
      <c r="N86" s="82"/>
      <c r="O86" s="82"/>
      <c r="P86" s="170">
        <f>P87+P280</f>
        <v>0</v>
      </c>
      <c r="Q86" s="82"/>
      <c r="R86" s="170">
        <f>R87+R280</f>
        <v>1685.4105273300001</v>
      </c>
      <c r="S86" s="82"/>
      <c r="T86" s="171">
        <f>T87+T280</f>
        <v>2033.5309999999997</v>
      </c>
      <c r="AT86" s="22" t="s">
        <v>1071</v>
      </c>
      <c r="AU86" s="22" t="s">
        <v>1107</v>
      </c>
      <c r="BK86" s="172">
        <f>BK87+BK280</f>
        <v>0</v>
      </c>
    </row>
    <row r="87" spans="2:63" s="10" customFormat="1" ht="36.75" customHeight="1">
      <c r="B87" s="173"/>
      <c r="C87" s="174"/>
      <c r="D87" s="175" t="s">
        <v>1071</v>
      </c>
      <c r="E87" s="176" t="s">
        <v>1206</v>
      </c>
      <c r="F87" s="176" t="s">
        <v>1207</v>
      </c>
      <c r="G87" s="174"/>
      <c r="H87" s="174"/>
      <c r="I87" s="177"/>
      <c r="J87" s="178">
        <f>BK87</f>
        <v>0</v>
      </c>
      <c r="K87" s="174"/>
      <c r="L87" s="179"/>
      <c r="M87" s="180"/>
      <c r="N87" s="181"/>
      <c r="O87" s="181"/>
      <c r="P87" s="182">
        <f>P88+P149+P157+P206+P209+P257+P277</f>
        <v>0</v>
      </c>
      <c r="Q87" s="181"/>
      <c r="R87" s="182">
        <f>R88+R149+R157+R206+R209+R257+R277</f>
        <v>1684.9197993300002</v>
      </c>
      <c r="S87" s="181"/>
      <c r="T87" s="183">
        <f>T88+T149+T157+T206+T209+T257+T277</f>
        <v>2033.5309999999997</v>
      </c>
      <c r="AR87" s="184" t="s">
        <v>1080</v>
      </c>
      <c r="AT87" s="185" t="s">
        <v>1071</v>
      </c>
      <c r="AU87" s="185" t="s">
        <v>1072</v>
      </c>
      <c r="AY87" s="184" t="s">
        <v>1132</v>
      </c>
      <c r="BK87" s="186">
        <f>BK88+BK149+BK157+BK206+BK209+BK257+BK277</f>
        <v>0</v>
      </c>
    </row>
    <row r="88" spans="2:63" s="10" customFormat="1" ht="19.5" customHeight="1">
      <c r="B88" s="173"/>
      <c r="C88" s="174"/>
      <c r="D88" s="175" t="s">
        <v>1071</v>
      </c>
      <c r="E88" s="187" t="s">
        <v>1080</v>
      </c>
      <c r="F88" s="187" t="s">
        <v>1208</v>
      </c>
      <c r="G88" s="174"/>
      <c r="H88" s="174"/>
      <c r="I88" s="177"/>
      <c r="J88" s="188">
        <f>BK88</f>
        <v>0</v>
      </c>
      <c r="K88" s="174"/>
      <c r="L88" s="179"/>
      <c r="M88" s="180"/>
      <c r="N88" s="181"/>
      <c r="O88" s="181"/>
      <c r="P88" s="182">
        <f>SUM(P89:P148)</f>
        <v>0</v>
      </c>
      <c r="Q88" s="181"/>
      <c r="R88" s="182">
        <f>SUM(R89:R148)</f>
        <v>1131.79819923</v>
      </c>
      <c r="S88" s="181"/>
      <c r="T88" s="183">
        <f>SUM(T89:T148)</f>
        <v>2032.5369999999998</v>
      </c>
      <c r="AR88" s="184" t="s">
        <v>1080</v>
      </c>
      <c r="AT88" s="185" t="s">
        <v>1071</v>
      </c>
      <c r="AU88" s="185" t="s">
        <v>1080</v>
      </c>
      <c r="AY88" s="184" t="s">
        <v>1132</v>
      </c>
      <c r="BK88" s="186">
        <f>SUM(BK89:BK148)</f>
        <v>0</v>
      </c>
    </row>
    <row r="89" spans="2:65" s="1" customFormat="1" ht="16.5" customHeight="1">
      <c r="B89" s="39"/>
      <c r="C89" s="189" t="s">
        <v>1080</v>
      </c>
      <c r="D89" s="189" t="s">
        <v>1135</v>
      </c>
      <c r="E89" s="190" t="s">
        <v>1209</v>
      </c>
      <c r="F89" s="191" t="s">
        <v>1210</v>
      </c>
      <c r="G89" s="192" t="s">
        <v>1211</v>
      </c>
      <c r="H89" s="193">
        <v>0.118</v>
      </c>
      <c r="I89" s="194"/>
      <c r="J89" s="195">
        <f>ROUND(I89*H89,2)</f>
        <v>0</v>
      </c>
      <c r="K89" s="191" t="s">
        <v>1143</v>
      </c>
      <c r="L89" s="59"/>
      <c r="M89" s="196" t="s">
        <v>1022</v>
      </c>
      <c r="N89" s="197" t="s">
        <v>1043</v>
      </c>
      <c r="O89" s="40"/>
      <c r="P89" s="198">
        <f>O89*H89</f>
        <v>0</v>
      </c>
      <c r="Q89" s="198">
        <v>0</v>
      </c>
      <c r="R89" s="198">
        <f>Q89*H89</f>
        <v>0</v>
      </c>
      <c r="S89" s="198">
        <v>0</v>
      </c>
      <c r="T89" s="199">
        <f>S89*H89</f>
        <v>0</v>
      </c>
      <c r="AR89" s="22" t="s">
        <v>1150</v>
      </c>
      <c r="AT89" s="22" t="s">
        <v>1135</v>
      </c>
      <c r="AU89" s="22" t="s">
        <v>1082</v>
      </c>
      <c r="AY89" s="22" t="s">
        <v>1132</v>
      </c>
      <c r="BE89" s="200">
        <f>IF(N89="základní",J89,0)</f>
        <v>0</v>
      </c>
      <c r="BF89" s="200">
        <f>IF(N89="snížená",J89,0)</f>
        <v>0</v>
      </c>
      <c r="BG89" s="200">
        <f>IF(N89="zákl. přenesená",J89,0)</f>
        <v>0</v>
      </c>
      <c r="BH89" s="200">
        <f>IF(N89="sníž. přenesená",J89,0)</f>
        <v>0</v>
      </c>
      <c r="BI89" s="200">
        <f>IF(N89="nulová",J89,0)</f>
        <v>0</v>
      </c>
      <c r="BJ89" s="22" t="s">
        <v>1080</v>
      </c>
      <c r="BK89" s="200">
        <f>ROUND(I89*H89,2)</f>
        <v>0</v>
      </c>
      <c r="BL89" s="22" t="s">
        <v>1150</v>
      </c>
      <c r="BM89" s="22" t="s">
        <v>1212</v>
      </c>
    </row>
    <row r="90" spans="2:47" s="1" customFormat="1" ht="94.5">
      <c r="B90" s="39"/>
      <c r="C90" s="61"/>
      <c r="D90" s="205" t="s">
        <v>1213</v>
      </c>
      <c r="E90" s="61"/>
      <c r="F90" s="206" t="s">
        <v>1214</v>
      </c>
      <c r="G90" s="61"/>
      <c r="H90" s="61"/>
      <c r="I90" s="157"/>
      <c r="J90" s="61"/>
      <c r="K90" s="61"/>
      <c r="L90" s="59"/>
      <c r="M90" s="207"/>
      <c r="N90" s="40"/>
      <c r="O90" s="40"/>
      <c r="P90" s="40"/>
      <c r="Q90" s="40"/>
      <c r="R90" s="40"/>
      <c r="S90" s="40"/>
      <c r="T90" s="76"/>
      <c r="AT90" s="22" t="s">
        <v>1213</v>
      </c>
      <c r="AU90" s="22" t="s">
        <v>1082</v>
      </c>
    </row>
    <row r="91" spans="2:65" s="1" customFormat="1" ht="25.5" customHeight="1">
      <c r="B91" s="39"/>
      <c r="C91" s="189" t="s">
        <v>1082</v>
      </c>
      <c r="D91" s="189" t="s">
        <v>1135</v>
      </c>
      <c r="E91" s="190" t="s">
        <v>1215</v>
      </c>
      <c r="F91" s="191" t="s">
        <v>1216</v>
      </c>
      <c r="G91" s="192" t="s">
        <v>1217</v>
      </c>
      <c r="H91" s="193">
        <v>117.7</v>
      </c>
      <c r="I91" s="194"/>
      <c r="J91" s="195">
        <f>ROUND(I91*H91,2)</f>
        <v>0</v>
      </c>
      <c r="K91" s="191" t="s">
        <v>1143</v>
      </c>
      <c r="L91" s="59"/>
      <c r="M91" s="196" t="s">
        <v>1022</v>
      </c>
      <c r="N91" s="197" t="s">
        <v>1043</v>
      </c>
      <c r="O91" s="40"/>
      <c r="P91" s="198">
        <f>O91*H91</f>
        <v>0</v>
      </c>
      <c r="Q91" s="198">
        <v>0</v>
      </c>
      <c r="R91" s="198">
        <f>Q91*H91</f>
        <v>0</v>
      </c>
      <c r="S91" s="198">
        <v>0</v>
      </c>
      <c r="T91" s="199">
        <f>S91*H91</f>
        <v>0</v>
      </c>
      <c r="AR91" s="22" t="s">
        <v>1150</v>
      </c>
      <c r="AT91" s="22" t="s">
        <v>1135</v>
      </c>
      <c r="AU91" s="22" t="s">
        <v>1082</v>
      </c>
      <c r="AY91" s="22" t="s">
        <v>1132</v>
      </c>
      <c r="BE91" s="200">
        <f>IF(N91="základní",J91,0)</f>
        <v>0</v>
      </c>
      <c r="BF91" s="200">
        <f>IF(N91="snížená",J91,0)</f>
        <v>0</v>
      </c>
      <c r="BG91" s="200">
        <f>IF(N91="zákl. přenesená",J91,0)</f>
        <v>0</v>
      </c>
      <c r="BH91" s="200">
        <f>IF(N91="sníž. přenesená",J91,0)</f>
        <v>0</v>
      </c>
      <c r="BI91" s="200">
        <f>IF(N91="nulová",J91,0)</f>
        <v>0</v>
      </c>
      <c r="BJ91" s="22" t="s">
        <v>1080</v>
      </c>
      <c r="BK91" s="200">
        <f>ROUND(I91*H91,2)</f>
        <v>0</v>
      </c>
      <c r="BL91" s="22" t="s">
        <v>1150</v>
      </c>
      <c r="BM91" s="22" t="s">
        <v>1218</v>
      </c>
    </row>
    <row r="92" spans="2:47" s="1" customFormat="1" ht="148.5">
      <c r="B92" s="39"/>
      <c r="C92" s="61"/>
      <c r="D92" s="205" t="s">
        <v>1213</v>
      </c>
      <c r="E92" s="61"/>
      <c r="F92" s="206" t="s">
        <v>1219</v>
      </c>
      <c r="G92" s="61"/>
      <c r="H92" s="61"/>
      <c r="I92" s="157"/>
      <c r="J92" s="61"/>
      <c r="K92" s="61"/>
      <c r="L92" s="59"/>
      <c r="M92" s="207"/>
      <c r="N92" s="40"/>
      <c r="O92" s="40"/>
      <c r="P92" s="40"/>
      <c r="Q92" s="40"/>
      <c r="R92" s="40"/>
      <c r="S92" s="40"/>
      <c r="T92" s="76"/>
      <c r="AT92" s="22" t="s">
        <v>1213</v>
      </c>
      <c r="AU92" s="22" t="s">
        <v>1082</v>
      </c>
    </row>
    <row r="93" spans="2:65" s="1" customFormat="1" ht="51" customHeight="1">
      <c r="B93" s="39"/>
      <c r="C93" s="189" t="s">
        <v>1145</v>
      </c>
      <c r="D93" s="189" t="s">
        <v>1135</v>
      </c>
      <c r="E93" s="190" t="s">
        <v>1220</v>
      </c>
      <c r="F93" s="191" t="s">
        <v>1221</v>
      </c>
      <c r="G93" s="192" t="s">
        <v>1217</v>
      </c>
      <c r="H93" s="193">
        <v>182.6</v>
      </c>
      <c r="I93" s="194"/>
      <c r="J93" s="195">
        <f>ROUND(I93*H93,2)</f>
        <v>0</v>
      </c>
      <c r="K93" s="191" t="s">
        <v>1143</v>
      </c>
      <c r="L93" s="59"/>
      <c r="M93" s="196" t="s">
        <v>1022</v>
      </c>
      <c r="N93" s="197" t="s">
        <v>1043</v>
      </c>
      <c r="O93" s="40"/>
      <c r="P93" s="198">
        <f>O93*H93</f>
        <v>0</v>
      </c>
      <c r="Q93" s="198">
        <v>0</v>
      </c>
      <c r="R93" s="198">
        <f>Q93*H93</f>
        <v>0</v>
      </c>
      <c r="S93" s="198">
        <v>0.295</v>
      </c>
      <c r="T93" s="199">
        <f>S93*H93</f>
        <v>53.867</v>
      </c>
      <c r="AR93" s="22" t="s">
        <v>1150</v>
      </c>
      <c r="AT93" s="22" t="s">
        <v>1135</v>
      </c>
      <c r="AU93" s="22" t="s">
        <v>1082</v>
      </c>
      <c r="AY93" s="22" t="s">
        <v>1132</v>
      </c>
      <c r="BE93" s="200">
        <f>IF(N93="základní",J93,0)</f>
        <v>0</v>
      </c>
      <c r="BF93" s="200">
        <f>IF(N93="snížená",J93,0)</f>
        <v>0</v>
      </c>
      <c r="BG93" s="200">
        <f>IF(N93="zákl. přenesená",J93,0)</f>
        <v>0</v>
      </c>
      <c r="BH93" s="200">
        <f>IF(N93="sníž. přenesená",J93,0)</f>
        <v>0</v>
      </c>
      <c r="BI93" s="200">
        <f>IF(N93="nulová",J93,0)</f>
        <v>0</v>
      </c>
      <c r="BJ93" s="22" t="s">
        <v>1080</v>
      </c>
      <c r="BK93" s="200">
        <f>ROUND(I93*H93,2)</f>
        <v>0</v>
      </c>
      <c r="BL93" s="22" t="s">
        <v>1150</v>
      </c>
      <c r="BM93" s="22" t="s">
        <v>1222</v>
      </c>
    </row>
    <row r="94" spans="2:47" s="1" customFormat="1" ht="162">
      <c r="B94" s="39"/>
      <c r="C94" s="61"/>
      <c r="D94" s="205" t="s">
        <v>1213</v>
      </c>
      <c r="E94" s="61"/>
      <c r="F94" s="206" t="s">
        <v>1223</v>
      </c>
      <c r="G94" s="61"/>
      <c r="H94" s="61"/>
      <c r="I94" s="157"/>
      <c r="J94" s="61"/>
      <c r="K94" s="61"/>
      <c r="L94" s="59"/>
      <c r="M94" s="207"/>
      <c r="N94" s="40"/>
      <c r="O94" s="40"/>
      <c r="P94" s="40"/>
      <c r="Q94" s="40"/>
      <c r="R94" s="40"/>
      <c r="S94" s="40"/>
      <c r="T94" s="76"/>
      <c r="AT94" s="22" t="s">
        <v>1213</v>
      </c>
      <c r="AU94" s="22" t="s">
        <v>1082</v>
      </c>
    </row>
    <row r="95" spans="2:65" s="1" customFormat="1" ht="51" customHeight="1">
      <c r="B95" s="39"/>
      <c r="C95" s="189" t="s">
        <v>1150</v>
      </c>
      <c r="D95" s="189" t="s">
        <v>1135</v>
      </c>
      <c r="E95" s="190" t="s">
        <v>1224</v>
      </c>
      <c r="F95" s="191" t="s">
        <v>1225</v>
      </c>
      <c r="G95" s="192" t="s">
        <v>1217</v>
      </c>
      <c r="H95" s="193">
        <v>85.8</v>
      </c>
      <c r="I95" s="194"/>
      <c r="J95" s="195">
        <f>ROUND(I95*H95,2)</f>
        <v>0</v>
      </c>
      <c r="K95" s="191" t="s">
        <v>1143</v>
      </c>
      <c r="L95" s="59"/>
      <c r="M95" s="196" t="s">
        <v>1022</v>
      </c>
      <c r="N95" s="197" t="s">
        <v>1043</v>
      </c>
      <c r="O95" s="40"/>
      <c r="P95" s="198">
        <f>O95*H95</f>
        <v>0</v>
      </c>
      <c r="Q95" s="198">
        <v>0</v>
      </c>
      <c r="R95" s="198">
        <f>Q95*H95</f>
        <v>0</v>
      </c>
      <c r="S95" s="198">
        <v>0.316</v>
      </c>
      <c r="T95" s="199">
        <f>S95*H95</f>
        <v>27.1128</v>
      </c>
      <c r="AR95" s="22" t="s">
        <v>1150</v>
      </c>
      <c r="AT95" s="22" t="s">
        <v>1135</v>
      </c>
      <c r="AU95" s="22" t="s">
        <v>1082</v>
      </c>
      <c r="AY95" s="22" t="s">
        <v>1132</v>
      </c>
      <c r="BE95" s="200">
        <f>IF(N95="základní",J95,0)</f>
        <v>0</v>
      </c>
      <c r="BF95" s="200">
        <f>IF(N95="snížená",J95,0)</f>
        <v>0</v>
      </c>
      <c r="BG95" s="200">
        <f>IF(N95="zákl. přenesená",J95,0)</f>
        <v>0</v>
      </c>
      <c r="BH95" s="200">
        <f>IF(N95="sníž. přenesená",J95,0)</f>
        <v>0</v>
      </c>
      <c r="BI95" s="200">
        <f>IF(N95="nulová",J95,0)</f>
        <v>0</v>
      </c>
      <c r="BJ95" s="22" t="s">
        <v>1080</v>
      </c>
      <c r="BK95" s="200">
        <f>ROUND(I95*H95,2)</f>
        <v>0</v>
      </c>
      <c r="BL95" s="22" t="s">
        <v>1150</v>
      </c>
      <c r="BM95" s="22" t="s">
        <v>1226</v>
      </c>
    </row>
    <row r="96" spans="2:47" s="1" customFormat="1" ht="162">
      <c r="B96" s="39"/>
      <c r="C96" s="61"/>
      <c r="D96" s="205" t="s">
        <v>1213</v>
      </c>
      <c r="E96" s="61"/>
      <c r="F96" s="206" t="s">
        <v>1227</v>
      </c>
      <c r="G96" s="61"/>
      <c r="H96" s="61"/>
      <c r="I96" s="157"/>
      <c r="J96" s="61"/>
      <c r="K96" s="61"/>
      <c r="L96" s="59"/>
      <c r="M96" s="207"/>
      <c r="N96" s="40"/>
      <c r="O96" s="40"/>
      <c r="P96" s="40"/>
      <c r="Q96" s="40"/>
      <c r="R96" s="40"/>
      <c r="S96" s="40"/>
      <c r="T96" s="76"/>
      <c r="AT96" s="22" t="s">
        <v>1213</v>
      </c>
      <c r="AU96" s="22" t="s">
        <v>1082</v>
      </c>
    </row>
    <row r="97" spans="2:65" s="1" customFormat="1" ht="51" customHeight="1">
      <c r="B97" s="39"/>
      <c r="C97" s="189" t="s">
        <v>1131</v>
      </c>
      <c r="D97" s="189" t="s">
        <v>1135</v>
      </c>
      <c r="E97" s="190" t="s">
        <v>1228</v>
      </c>
      <c r="F97" s="191" t="s">
        <v>1229</v>
      </c>
      <c r="G97" s="192" t="s">
        <v>1217</v>
      </c>
      <c r="H97" s="193">
        <v>2092.2</v>
      </c>
      <c r="I97" s="194"/>
      <c r="J97" s="195">
        <f>ROUND(I97*H97,2)</f>
        <v>0</v>
      </c>
      <c r="K97" s="191" t="s">
        <v>1143</v>
      </c>
      <c r="L97" s="59"/>
      <c r="M97" s="196" t="s">
        <v>1022</v>
      </c>
      <c r="N97" s="197" t="s">
        <v>1043</v>
      </c>
      <c r="O97" s="40"/>
      <c r="P97" s="198">
        <f>O97*H97</f>
        <v>0</v>
      </c>
      <c r="Q97" s="198">
        <v>0</v>
      </c>
      <c r="R97" s="198">
        <f>Q97*H97</f>
        <v>0</v>
      </c>
      <c r="S97" s="198">
        <v>0.29</v>
      </c>
      <c r="T97" s="199">
        <f>S97*H97</f>
        <v>606.7379999999999</v>
      </c>
      <c r="AR97" s="22" t="s">
        <v>1150</v>
      </c>
      <c r="AT97" s="22" t="s">
        <v>1135</v>
      </c>
      <c r="AU97" s="22" t="s">
        <v>1082</v>
      </c>
      <c r="AY97" s="22" t="s">
        <v>1132</v>
      </c>
      <c r="BE97" s="200">
        <f>IF(N97="základní",J97,0)</f>
        <v>0</v>
      </c>
      <c r="BF97" s="200">
        <f>IF(N97="snížená",J97,0)</f>
        <v>0</v>
      </c>
      <c r="BG97" s="200">
        <f>IF(N97="zákl. přenesená",J97,0)</f>
        <v>0</v>
      </c>
      <c r="BH97" s="200">
        <f>IF(N97="sníž. přenesená",J97,0)</f>
        <v>0</v>
      </c>
      <c r="BI97" s="200">
        <f>IF(N97="nulová",J97,0)</f>
        <v>0</v>
      </c>
      <c r="BJ97" s="22" t="s">
        <v>1080</v>
      </c>
      <c r="BK97" s="200">
        <f>ROUND(I97*H97,2)</f>
        <v>0</v>
      </c>
      <c r="BL97" s="22" t="s">
        <v>1150</v>
      </c>
      <c r="BM97" s="22" t="s">
        <v>1230</v>
      </c>
    </row>
    <row r="98" spans="2:47" s="1" customFormat="1" ht="162">
      <c r="B98" s="39"/>
      <c r="C98" s="61"/>
      <c r="D98" s="205" t="s">
        <v>1213</v>
      </c>
      <c r="E98" s="61"/>
      <c r="F98" s="206" t="s">
        <v>1227</v>
      </c>
      <c r="G98" s="61"/>
      <c r="H98" s="61"/>
      <c r="I98" s="157"/>
      <c r="J98" s="61"/>
      <c r="K98" s="61"/>
      <c r="L98" s="59"/>
      <c r="M98" s="207"/>
      <c r="N98" s="40"/>
      <c r="O98" s="40"/>
      <c r="P98" s="40"/>
      <c r="Q98" s="40"/>
      <c r="R98" s="40"/>
      <c r="S98" s="40"/>
      <c r="T98" s="76"/>
      <c r="AT98" s="22" t="s">
        <v>1213</v>
      </c>
      <c r="AU98" s="22" t="s">
        <v>1082</v>
      </c>
    </row>
    <row r="99" spans="2:65" s="1" customFormat="1" ht="38.25" customHeight="1">
      <c r="B99" s="39"/>
      <c r="C99" s="189" t="s">
        <v>1157</v>
      </c>
      <c r="D99" s="189" t="s">
        <v>1135</v>
      </c>
      <c r="E99" s="190" t="s">
        <v>1231</v>
      </c>
      <c r="F99" s="191" t="s">
        <v>1232</v>
      </c>
      <c r="G99" s="192" t="s">
        <v>1217</v>
      </c>
      <c r="H99" s="193">
        <v>984.5</v>
      </c>
      <c r="I99" s="194"/>
      <c r="J99" s="195">
        <f>ROUND(I99*H99,2)</f>
        <v>0</v>
      </c>
      <c r="K99" s="191" t="s">
        <v>1143</v>
      </c>
      <c r="L99" s="59"/>
      <c r="M99" s="196" t="s">
        <v>1022</v>
      </c>
      <c r="N99" s="197" t="s">
        <v>1043</v>
      </c>
      <c r="O99" s="40"/>
      <c r="P99" s="198">
        <f>O99*H99</f>
        <v>0</v>
      </c>
      <c r="Q99" s="198">
        <v>0</v>
      </c>
      <c r="R99" s="198">
        <f>Q99*H99</f>
        <v>0</v>
      </c>
      <c r="S99" s="198">
        <v>0.24</v>
      </c>
      <c r="T99" s="199">
        <f>S99*H99</f>
        <v>236.28</v>
      </c>
      <c r="AR99" s="22" t="s">
        <v>1150</v>
      </c>
      <c r="AT99" s="22" t="s">
        <v>1135</v>
      </c>
      <c r="AU99" s="22" t="s">
        <v>1082</v>
      </c>
      <c r="AY99" s="22" t="s">
        <v>1132</v>
      </c>
      <c r="BE99" s="200">
        <f>IF(N99="základní",J99,0)</f>
        <v>0</v>
      </c>
      <c r="BF99" s="200">
        <f>IF(N99="snížená",J99,0)</f>
        <v>0</v>
      </c>
      <c r="BG99" s="200">
        <f>IF(N99="zákl. přenesená",J99,0)</f>
        <v>0</v>
      </c>
      <c r="BH99" s="200">
        <f>IF(N99="sníž. přenesená",J99,0)</f>
        <v>0</v>
      </c>
      <c r="BI99" s="200">
        <f>IF(N99="nulová",J99,0)</f>
        <v>0</v>
      </c>
      <c r="BJ99" s="22" t="s">
        <v>1080</v>
      </c>
      <c r="BK99" s="200">
        <f>ROUND(I99*H99,2)</f>
        <v>0</v>
      </c>
      <c r="BL99" s="22" t="s">
        <v>1150</v>
      </c>
      <c r="BM99" s="22" t="s">
        <v>1233</v>
      </c>
    </row>
    <row r="100" spans="2:47" s="1" customFormat="1" ht="162">
      <c r="B100" s="39"/>
      <c r="C100" s="61"/>
      <c r="D100" s="205" t="s">
        <v>1213</v>
      </c>
      <c r="E100" s="61"/>
      <c r="F100" s="206" t="s">
        <v>1227</v>
      </c>
      <c r="G100" s="61"/>
      <c r="H100" s="61"/>
      <c r="I100" s="157"/>
      <c r="J100" s="61"/>
      <c r="K100" s="61"/>
      <c r="L100" s="59"/>
      <c r="M100" s="207"/>
      <c r="N100" s="40"/>
      <c r="O100" s="40"/>
      <c r="P100" s="40"/>
      <c r="Q100" s="40"/>
      <c r="R100" s="40"/>
      <c r="S100" s="40"/>
      <c r="T100" s="76"/>
      <c r="AT100" s="22" t="s">
        <v>1213</v>
      </c>
      <c r="AU100" s="22" t="s">
        <v>1082</v>
      </c>
    </row>
    <row r="101" spans="2:65" s="1" customFormat="1" ht="51" customHeight="1">
      <c r="B101" s="39"/>
      <c r="C101" s="189" t="s">
        <v>1163</v>
      </c>
      <c r="D101" s="189" t="s">
        <v>1135</v>
      </c>
      <c r="E101" s="190" t="s">
        <v>1234</v>
      </c>
      <c r="F101" s="191" t="s">
        <v>1235</v>
      </c>
      <c r="G101" s="192" t="s">
        <v>1217</v>
      </c>
      <c r="H101" s="193">
        <v>1021.9</v>
      </c>
      <c r="I101" s="194"/>
      <c r="J101" s="195">
        <f>ROUND(I101*H101,2)</f>
        <v>0</v>
      </c>
      <c r="K101" s="191" t="s">
        <v>1143</v>
      </c>
      <c r="L101" s="59"/>
      <c r="M101" s="196" t="s">
        <v>1022</v>
      </c>
      <c r="N101" s="197" t="s">
        <v>1043</v>
      </c>
      <c r="O101" s="40"/>
      <c r="P101" s="198">
        <f>O101*H101</f>
        <v>0</v>
      </c>
      <c r="Q101" s="198">
        <v>0</v>
      </c>
      <c r="R101" s="198">
        <f>Q101*H101</f>
        <v>0</v>
      </c>
      <c r="S101" s="198">
        <v>0.325</v>
      </c>
      <c r="T101" s="199">
        <f>S101*H101</f>
        <v>332.1175</v>
      </c>
      <c r="AR101" s="22" t="s">
        <v>1150</v>
      </c>
      <c r="AT101" s="22" t="s">
        <v>1135</v>
      </c>
      <c r="AU101" s="22" t="s">
        <v>1082</v>
      </c>
      <c r="AY101" s="22" t="s">
        <v>1132</v>
      </c>
      <c r="BE101" s="200">
        <f>IF(N101="základní",J101,0)</f>
        <v>0</v>
      </c>
      <c r="BF101" s="200">
        <f>IF(N101="snížená",J101,0)</f>
        <v>0</v>
      </c>
      <c r="BG101" s="200">
        <f>IF(N101="zákl. přenesená",J101,0)</f>
        <v>0</v>
      </c>
      <c r="BH101" s="200">
        <f>IF(N101="sníž. přenesená",J101,0)</f>
        <v>0</v>
      </c>
      <c r="BI101" s="200">
        <f>IF(N101="nulová",J101,0)</f>
        <v>0</v>
      </c>
      <c r="BJ101" s="22" t="s">
        <v>1080</v>
      </c>
      <c r="BK101" s="200">
        <f>ROUND(I101*H101,2)</f>
        <v>0</v>
      </c>
      <c r="BL101" s="22" t="s">
        <v>1150</v>
      </c>
      <c r="BM101" s="22" t="s">
        <v>1236</v>
      </c>
    </row>
    <row r="102" spans="2:47" s="1" customFormat="1" ht="162">
      <c r="B102" s="39"/>
      <c r="C102" s="61"/>
      <c r="D102" s="205" t="s">
        <v>1213</v>
      </c>
      <c r="E102" s="61"/>
      <c r="F102" s="206" t="s">
        <v>1227</v>
      </c>
      <c r="G102" s="61"/>
      <c r="H102" s="61"/>
      <c r="I102" s="157"/>
      <c r="J102" s="61"/>
      <c r="K102" s="61"/>
      <c r="L102" s="59"/>
      <c r="M102" s="207"/>
      <c r="N102" s="40"/>
      <c r="O102" s="40"/>
      <c r="P102" s="40"/>
      <c r="Q102" s="40"/>
      <c r="R102" s="40"/>
      <c r="S102" s="40"/>
      <c r="T102" s="76"/>
      <c r="AT102" s="22" t="s">
        <v>1213</v>
      </c>
      <c r="AU102" s="22" t="s">
        <v>1082</v>
      </c>
    </row>
    <row r="103" spans="2:65" s="1" customFormat="1" ht="38.25" customHeight="1">
      <c r="B103" s="39"/>
      <c r="C103" s="189" t="s">
        <v>1166</v>
      </c>
      <c r="D103" s="189" t="s">
        <v>1135</v>
      </c>
      <c r="E103" s="190" t="s">
        <v>1237</v>
      </c>
      <c r="F103" s="191" t="s">
        <v>1238</v>
      </c>
      <c r="G103" s="192" t="s">
        <v>1217</v>
      </c>
      <c r="H103" s="193">
        <v>984.5</v>
      </c>
      <c r="I103" s="194"/>
      <c r="J103" s="195">
        <f>ROUND(I103*H103,2)</f>
        <v>0</v>
      </c>
      <c r="K103" s="191" t="s">
        <v>1143</v>
      </c>
      <c r="L103" s="59"/>
      <c r="M103" s="196" t="s">
        <v>1022</v>
      </c>
      <c r="N103" s="197" t="s">
        <v>1043</v>
      </c>
      <c r="O103" s="40"/>
      <c r="P103" s="198">
        <f>O103*H103</f>
        <v>0</v>
      </c>
      <c r="Q103" s="198">
        <v>0</v>
      </c>
      <c r="R103" s="198">
        <f>Q103*H103</f>
        <v>0</v>
      </c>
      <c r="S103" s="198">
        <v>0.098</v>
      </c>
      <c r="T103" s="199">
        <f>S103*H103</f>
        <v>96.48100000000001</v>
      </c>
      <c r="AR103" s="22" t="s">
        <v>1150</v>
      </c>
      <c r="AT103" s="22" t="s">
        <v>1135</v>
      </c>
      <c r="AU103" s="22" t="s">
        <v>1082</v>
      </c>
      <c r="AY103" s="22" t="s">
        <v>1132</v>
      </c>
      <c r="BE103" s="200">
        <f>IF(N103="základní",J103,0)</f>
        <v>0</v>
      </c>
      <c r="BF103" s="200">
        <f>IF(N103="snížená",J103,0)</f>
        <v>0</v>
      </c>
      <c r="BG103" s="200">
        <f>IF(N103="zákl. přenesená",J103,0)</f>
        <v>0</v>
      </c>
      <c r="BH103" s="200">
        <f>IF(N103="sníž. přenesená",J103,0)</f>
        <v>0</v>
      </c>
      <c r="BI103" s="200">
        <f>IF(N103="nulová",J103,0)</f>
        <v>0</v>
      </c>
      <c r="BJ103" s="22" t="s">
        <v>1080</v>
      </c>
      <c r="BK103" s="200">
        <f>ROUND(I103*H103,2)</f>
        <v>0</v>
      </c>
      <c r="BL103" s="22" t="s">
        <v>1150</v>
      </c>
      <c r="BM103" s="22" t="s">
        <v>1239</v>
      </c>
    </row>
    <row r="104" spans="2:47" s="1" customFormat="1" ht="162">
      <c r="B104" s="39"/>
      <c r="C104" s="61"/>
      <c r="D104" s="205" t="s">
        <v>1213</v>
      </c>
      <c r="E104" s="61"/>
      <c r="F104" s="206" t="s">
        <v>1227</v>
      </c>
      <c r="G104" s="61"/>
      <c r="H104" s="61"/>
      <c r="I104" s="157"/>
      <c r="J104" s="61"/>
      <c r="K104" s="61"/>
      <c r="L104" s="59"/>
      <c r="M104" s="207"/>
      <c r="N104" s="40"/>
      <c r="O104" s="40"/>
      <c r="P104" s="40"/>
      <c r="Q104" s="40"/>
      <c r="R104" s="40"/>
      <c r="S104" s="40"/>
      <c r="T104" s="76"/>
      <c r="AT104" s="22" t="s">
        <v>1213</v>
      </c>
      <c r="AU104" s="22" t="s">
        <v>1082</v>
      </c>
    </row>
    <row r="105" spans="2:65" s="1" customFormat="1" ht="38.25" customHeight="1">
      <c r="B105" s="39"/>
      <c r="C105" s="189" t="s">
        <v>1173</v>
      </c>
      <c r="D105" s="189" t="s">
        <v>1135</v>
      </c>
      <c r="E105" s="190" t="s">
        <v>1240</v>
      </c>
      <c r="F105" s="191" t="s">
        <v>1241</v>
      </c>
      <c r="G105" s="192" t="s">
        <v>1217</v>
      </c>
      <c r="H105" s="193">
        <v>1018.6</v>
      </c>
      <c r="I105" s="194"/>
      <c r="J105" s="195">
        <f>ROUND(I105*H105,2)</f>
        <v>0</v>
      </c>
      <c r="K105" s="191" t="s">
        <v>1143</v>
      </c>
      <c r="L105" s="59"/>
      <c r="M105" s="196" t="s">
        <v>1022</v>
      </c>
      <c r="N105" s="197" t="s">
        <v>1043</v>
      </c>
      <c r="O105" s="40"/>
      <c r="P105" s="198">
        <f>O105*H105</f>
        <v>0</v>
      </c>
      <c r="Q105" s="198">
        <v>0.0003</v>
      </c>
      <c r="R105" s="198">
        <f>Q105*H105</f>
        <v>0.30557999999999996</v>
      </c>
      <c r="S105" s="198">
        <v>0.512</v>
      </c>
      <c r="T105" s="199">
        <f>S105*H105</f>
        <v>521.5232</v>
      </c>
      <c r="AR105" s="22" t="s">
        <v>1150</v>
      </c>
      <c r="AT105" s="22" t="s">
        <v>1135</v>
      </c>
      <c r="AU105" s="22" t="s">
        <v>1082</v>
      </c>
      <c r="AY105" s="22" t="s">
        <v>1132</v>
      </c>
      <c r="BE105" s="200">
        <f>IF(N105="základní",J105,0)</f>
        <v>0</v>
      </c>
      <c r="BF105" s="200">
        <f>IF(N105="snížená",J105,0)</f>
        <v>0</v>
      </c>
      <c r="BG105" s="200">
        <f>IF(N105="zákl. přenesená",J105,0)</f>
        <v>0</v>
      </c>
      <c r="BH105" s="200">
        <f>IF(N105="sníž. přenesená",J105,0)</f>
        <v>0</v>
      </c>
      <c r="BI105" s="200">
        <f>IF(N105="nulová",J105,0)</f>
        <v>0</v>
      </c>
      <c r="BJ105" s="22" t="s">
        <v>1080</v>
      </c>
      <c r="BK105" s="200">
        <f>ROUND(I105*H105,2)</f>
        <v>0</v>
      </c>
      <c r="BL105" s="22" t="s">
        <v>1150</v>
      </c>
      <c r="BM105" s="22" t="s">
        <v>1242</v>
      </c>
    </row>
    <row r="106" spans="2:47" s="1" customFormat="1" ht="162">
      <c r="B106" s="39"/>
      <c r="C106" s="61"/>
      <c r="D106" s="205" t="s">
        <v>1213</v>
      </c>
      <c r="E106" s="61"/>
      <c r="F106" s="206" t="s">
        <v>1243</v>
      </c>
      <c r="G106" s="61"/>
      <c r="H106" s="61"/>
      <c r="I106" s="157"/>
      <c r="J106" s="61"/>
      <c r="K106" s="61"/>
      <c r="L106" s="59"/>
      <c r="M106" s="207"/>
      <c r="N106" s="40"/>
      <c r="O106" s="40"/>
      <c r="P106" s="40"/>
      <c r="Q106" s="40"/>
      <c r="R106" s="40"/>
      <c r="S106" s="40"/>
      <c r="T106" s="76"/>
      <c r="AT106" s="22" t="s">
        <v>1213</v>
      </c>
      <c r="AU106" s="22" t="s">
        <v>1082</v>
      </c>
    </row>
    <row r="107" spans="2:65" s="1" customFormat="1" ht="38.25" customHeight="1">
      <c r="B107" s="39"/>
      <c r="C107" s="189" t="s">
        <v>1179</v>
      </c>
      <c r="D107" s="189" t="s">
        <v>1135</v>
      </c>
      <c r="E107" s="190" t="s">
        <v>1244</v>
      </c>
      <c r="F107" s="191" t="s">
        <v>1245</v>
      </c>
      <c r="G107" s="192" t="s">
        <v>1246</v>
      </c>
      <c r="H107" s="193">
        <v>531</v>
      </c>
      <c r="I107" s="194"/>
      <c r="J107" s="195">
        <f>ROUND(I107*H107,2)</f>
        <v>0</v>
      </c>
      <c r="K107" s="191" t="s">
        <v>1143</v>
      </c>
      <c r="L107" s="59"/>
      <c r="M107" s="196" t="s">
        <v>1022</v>
      </c>
      <c r="N107" s="197" t="s">
        <v>1043</v>
      </c>
      <c r="O107" s="40"/>
      <c r="P107" s="198">
        <f>O107*H107</f>
        <v>0</v>
      </c>
      <c r="Q107" s="198">
        <v>0</v>
      </c>
      <c r="R107" s="198">
        <f>Q107*H107</f>
        <v>0</v>
      </c>
      <c r="S107" s="198">
        <v>0.29</v>
      </c>
      <c r="T107" s="199">
        <f>S107*H107</f>
        <v>153.98999999999998</v>
      </c>
      <c r="AR107" s="22" t="s">
        <v>1150</v>
      </c>
      <c r="AT107" s="22" t="s">
        <v>1135</v>
      </c>
      <c r="AU107" s="22" t="s">
        <v>1082</v>
      </c>
      <c r="AY107" s="22" t="s">
        <v>1132</v>
      </c>
      <c r="BE107" s="200">
        <f>IF(N107="základní",J107,0)</f>
        <v>0</v>
      </c>
      <c r="BF107" s="200">
        <f>IF(N107="snížená",J107,0)</f>
        <v>0</v>
      </c>
      <c r="BG107" s="200">
        <f>IF(N107="zákl. přenesená",J107,0)</f>
        <v>0</v>
      </c>
      <c r="BH107" s="200">
        <f>IF(N107="sníž. přenesená",J107,0)</f>
        <v>0</v>
      </c>
      <c r="BI107" s="200">
        <f>IF(N107="nulová",J107,0)</f>
        <v>0</v>
      </c>
      <c r="BJ107" s="22" t="s">
        <v>1080</v>
      </c>
      <c r="BK107" s="200">
        <f>ROUND(I107*H107,2)</f>
        <v>0</v>
      </c>
      <c r="BL107" s="22" t="s">
        <v>1150</v>
      </c>
      <c r="BM107" s="22" t="s">
        <v>1247</v>
      </c>
    </row>
    <row r="108" spans="2:47" s="1" customFormat="1" ht="148.5">
      <c r="B108" s="39"/>
      <c r="C108" s="61"/>
      <c r="D108" s="205" t="s">
        <v>1213</v>
      </c>
      <c r="E108" s="61"/>
      <c r="F108" s="206" t="s">
        <v>1248</v>
      </c>
      <c r="G108" s="61"/>
      <c r="H108" s="61"/>
      <c r="I108" s="157"/>
      <c r="J108" s="61"/>
      <c r="K108" s="61"/>
      <c r="L108" s="59"/>
      <c r="M108" s="207"/>
      <c r="N108" s="40"/>
      <c r="O108" s="40"/>
      <c r="P108" s="40"/>
      <c r="Q108" s="40"/>
      <c r="R108" s="40"/>
      <c r="S108" s="40"/>
      <c r="T108" s="76"/>
      <c r="AT108" s="22" t="s">
        <v>1213</v>
      </c>
      <c r="AU108" s="22" t="s">
        <v>1082</v>
      </c>
    </row>
    <row r="109" spans="2:65" s="1" customFormat="1" ht="38.25" customHeight="1">
      <c r="B109" s="39"/>
      <c r="C109" s="189" t="s">
        <v>1185</v>
      </c>
      <c r="D109" s="189" t="s">
        <v>1135</v>
      </c>
      <c r="E109" s="190" t="s">
        <v>1249</v>
      </c>
      <c r="F109" s="191" t="s">
        <v>1250</v>
      </c>
      <c r="G109" s="192" t="s">
        <v>1246</v>
      </c>
      <c r="H109" s="193">
        <v>38.5</v>
      </c>
      <c r="I109" s="194"/>
      <c r="J109" s="195">
        <f>ROUND(I109*H109,2)</f>
        <v>0</v>
      </c>
      <c r="K109" s="191" t="s">
        <v>1143</v>
      </c>
      <c r="L109" s="59"/>
      <c r="M109" s="196" t="s">
        <v>1022</v>
      </c>
      <c r="N109" s="197" t="s">
        <v>1043</v>
      </c>
      <c r="O109" s="40"/>
      <c r="P109" s="198">
        <f>O109*H109</f>
        <v>0</v>
      </c>
      <c r="Q109" s="198">
        <v>0</v>
      </c>
      <c r="R109" s="198">
        <f>Q109*H109</f>
        <v>0</v>
      </c>
      <c r="S109" s="198">
        <v>0.115</v>
      </c>
      <c r="T109" s="199">
        <f>S109*H109</f>
        <v>4.4275</v>
      </c>
      <c r="AR109" s="22" t="s">
        <v>1150</v>
      </c>
      <c r="AT109" s="22" t="s">
        <v>1135</v>
      </c>
      <c r="AU109" s="22" t="s">
        <v>1082</v>
      </c>
      <c r="AY109" s="22" t="s">
        <v>1132</v>
      </c>
      <c r="BE109" s="200">
        <f>IF(N109="základní",J109,0)</f>
        <v>0</v>
      </c>
      <c r="BF109" s="200">
        <f>IF(N109="snížená",J109,0)</f>
        <v>0</v>
      </c>
      <c r="BG109" s="200">
        <f>IF(N109="zákl. přenesená",J109,0)</f>
        <v>0</v>
      </c>
      <c r="BH109" s="200">
        <f>IF(N109="sníž. přenesená",J109,0)</f>
        <v>0</v>
      </c>
      <c r="BI109" s="200">
        <f>IF(N109="nulová",J109,0)</f>
        <v>0</v>
      </c>
      <c r="BJ109" s="22" t="s">
        <v>1080</v>
      </c>
      <c r="BK109" s="200">
        <f>ROUND(I109*H109,2)</f>
        <v>0</v>
      </c>
      <c r="BL109" s="22" t="s">
        <v>1150</v>
      </c>
      <c r="BM109" s="22" t="s">
        <v>1251</v>
      </c>
    </row>
    <row r="110" spans="2:47" s="1" customFormat="1" ht="148.5">
      <c r="B110" s="39"/>
      <c r="C110" s="61"/>
      <c r="D110" s="205" t="s">
        <v>1213</v>
      </c>
      <c r="E110" s="61"/>
      <c r="F110" s="206" t="s">
        <v>1248</v>
      </c>
      <c r="G110" s="61"/>
      <c r="H110" s="61"/>
      <c r="I110" s="157"/>
      <c r="J110" s="61"/>
      <c r="K110" s="61"/>
      <c r="L110" s="59"/>
      <c r="M110" s="207"/>
      <c r="N110" s="40"/>
      <c r="O110" s="40"/>
      <c r="P110" s="40"/>
      <c r="Q110" s="40"/>
      <c r="R110" s="40"/>
      <c r="S110" s="40"/>
      <c r="T110" s="76"/>
      <c r="AT110" s="22" t="s">
        <v>1213</v>
      </c>
      <c r="AU110" s="22" t="s">
        <v>1082</v>
      </c>
    </row>
    <row r="111" spans="2:65" s="1" customFormat="1" ht="38.25" customHeight="1">
      <c r="B111" s="39"/>
      <c r="C111" s="189" t="s">
        <v>1191</v>
      </c>
      <c r="D111" s="189" t="s">
        <v>1135</v>
      </c>
      <c r="E111" s="190" t="s">
        <v>1252</v>
      </c>
      <c r="F111" s="191" t="s">
        <v>1253</v>
      </c>
      <c r="G111" s="192" t="s">
        <v>1254</v>
      </c>
      <c r="H111" s="193">
        <v>81.488</v>
      </c>
      <c r="I111" s="194"/>
      <c r="J111" s="195">
        <f>ROUND(I111*H111,2)</f>
        <v>0</v>
      </c>
      <c r="K111" s="191" t="s">
        <v>1143</v>
      </c>
      <c r="L111" s="59"/>
      <c r="M111" s="196" t="s">
        <v>1022</v>
      </c>
      <c r="N111" s="197" t="s">
        <v>1043</v>
      </c>
      <c r="O111" s="40"/>
      <c r="P111" s="198">
        <f>O111*H111</f>
        <v>0</v>
      </c>
      <c r="Q111" s="198">
        <v>0</v>
      </c>
      <c r="R111" s="198">
        <f>Q111*H111</f>
        <v>0</v>
      </c>
      <c r="S111" s="198">
        <v>0</v>
      </c>
      <c r="T111" s="199">
        <f>S111*H111</f>
        <v>0</v>
      </c>
      <c r="AR111" s="22" t="s">
        <v>1150</v>
      </c>
      <c r="AT111" s="22" t="s">
        <v>1135</v>
      </c>
      <c r="AU111" s="22" t="s">
        <v>1082</v>
      </c>
      <c r="AY111" s="22" t="s">
        <v>1132</v>
      </c>
      <c r="BE111" s="200">
        <f>IF(N111="základní",J111,0)</f>
        <v>0</v>
      </c>
      <c r="BF111" s="200">
        <f>IF(N111="snížená",J111,0)</f>
        <v>0</v>
      </c>
      <c r="BG111" s="200">
        <f>IF(N111="zákl. přenesená",J111,0)</f>
        <v>0</v>
      </c>
      <c r="BH111" s="200">
        <f>IF(N111="sníž. přenesená",J111,0)</f>
        <v>0</v>
      </c>
      <c r="BI111" s="200">
        <f>IF(N111="nulová",J111,0)</f>
        <v>0</v>
      </c>
      <c r="BJ111" s="22" t="s">
        <v>1080</v>
      </c>
      <c r="BK111" s="200">
        <f>ROUND(I111*H111,2)</f>
        <v>0</v>
      </c>
      <c r="BL111" s="22" t="s">
        <v>1150</v>
      </c>
      <c r="BM111" s="22" t="s">
        <v>1255</v>
      </c>
    </row>
    <row r="112" spans="2:47" s="1" customFormat="1" ht="162">
      <c r="B112" s="39"/>
      <c r="C112" s="61"/>
      <c r="D112" s="205" t="s">
        <v>1213</v>
      </c>
      <c r="E112" s="61"/>
      <c r="F112" s="206" t="s">
        <v>1256</v>
      </c>
      <c r="G112" s="61"/>
      <c r="H112" s="61"/>
      <c r="I112" s="157"/>
      <c r="J112" s="61"/>
      <c r="K112" s="61"/>
      <c r="L112" s="59"/>
      <c r="M112" s="207"/>
      <c r="N112" s="40"/>
      <c r="O112" s="40"/>
      <c r="P112" s="40"/>
      <c r="Q112" s="40"/>
      <c r="R112" s="40"/>
      <c r="S112" s="40"/>
      <c r="T112" s="76"/>
      <c r="AT112" s="22" t="s">
        <v>1213</v>
      </c>
      <c r="AU112" s="22" t="s">
        <v>1082</v>
      </c>
    </row>
    <row r="113" spans="2:65" s="1" customFormat="1" ht="38.25" customHeight="1">
      <c r="B113" s="39"/>
      <c r="C113" s="189" t="s">
        <v>1257</v>
      </c>
      <c r="D113" s="189" t="s">
        <v>1135</v>
      </c>
      <c r="E113" s="190" t="s">
        <v>1258</v>
      </c>
      <c r="F113" s="191" t="s">
        <v>1259</v>
      </c>
      <c r="G113" s="192" t="s">
        <v>1254</v>
      </c>
      <c r="H113" s="193">
        <v>40.744</v>
      </c>
      <c r="I113" s="194"/>
      <c r="J113" s="195">
        <f>ROUND(I113*H113,2)</f>
        <v>0</v>
      </c>
      <c r="K113" s="191" t="s">
        <v>1143</v>
      </c>
      <c r="L113" s="59"/>
      <c r="M113" s="196" t="s">
        <v>1022</v>
      </c>
      <c r="N113" s="197" t="s">
        <v>1043</v>
      </c>
      <c r="O113" s="40"/>
      <c r="P113" s="198">
        <f>O113*H113</f>
        <v>0</v>
      </c>
      <c r="Q113" s="198">
        <v>0</v>
      </c>
      <c r="R113" s="198">
        <f>Q113*H113</f>
        <v>0</v>
      </c>
      <c r="S113" s="198">
        <v>0</v>
      </c>
      <c r="T113" s="199">
        <f>S113*H113</f>
        <v>0</v>
      </c>
      <c r="AR113" s="22" t="s">
        <v>1150</v>
      </c>
      <c r="AT113" s="22" t="s">
        <v>1135</v>
      </c>
      <c r="AU113" s="22" t="s">
        <v>1082</v>
      </c>
      <c r="AY113" s="22" t="s">
        <v>1132</v>
      </c>
      <c r="BE113" s="200">
        <f>IF(N113="základní",J113,0)</f>
        <v>0</v>
      </c>
      <c r="BF113" s="200">
        <f>IF(N113="snížená",J113,0)</f>
        <v>0</v>
      </c>
      <c r="BG113" s="200">
        <f>IF(N113="zákl. přenesená",J113,0)</f>
        <v>0</v>
      </c>
      <c r="BH113" s="200">
        <f>IF(N113="sníž. přenesená",J113,0)</f>
        <v>0</v>
      </c>
      <c r="BI113" s="200">
        <f>IF(N113="nulová",J113,0)</f>
        <v>0</v>
      </c>
      <c r="BJ113" s="22" t="s">
        <v>1080</v>
      </c>
      <c r="BK113" s="200">
        <f>ROUND(I113*H113,2)</f>
        <v>0</v>
      </c>
      <c r="BL113" s="22" t="s">
        <v>1150</v>
      </c>
      <c r="BM113" s="22" t="s">
        <v>1260</v>
      </c>
    </row>
    <row r="114" spans="2:47" s="1" customFormat="1" ht="162">
      <c r="B114" s="39"/>
      <c r="C114" s="61"/>
      <c r="D114" s="205" t="s">
        <v>1213</v>
      </c>
      <c r="E114" s="61"/>
      <c r="F114" s="206" t="s">
        <v>1256</v>
      </c>
      <c r="G114" s="61"/>
      <c r="H114" s="61"/>
      <c r="I114" s="157"/>
      <c r="J114" s="61"/>
      <c r="K114" s="61"/>
      <c r="L114" s="59"/>
      <c r="M114" s="207"/>
      <c r="N114" s="40"/>
      <c r="O114" s="40"/>
      <c r="P114" s="40"/>
      <c r="Q114" s="40"/>
      <c r="R114" s="40"/>
      <c r="S114" s="40"/>
      <c r="T114" s="76"/>
      <c r="AT114" s="22" t="s">
        <v>1213</v>
      </c>
      <c r="AU114" s="22" t="s">
        <v>1082</v>
      </c>
    </row>
    <row r="115" spans="2:65" s="1" customFormat="1" ht="38.25" customHeight="1">
      <c r="B115" s="39"/>
      <c r="C115" s="189" t="s">
        <v>1261</v>
      </c>
      <c r="D115" s="189" t="s">
        <v>1135</v>
      </c>
      <c r="E115" s="190" t="s">
        <v>1262</v>
      </c>
      <c r="F115" s="191" t="s">
        <v>1263</v>
      </c>
      <c r="G115" s="192" t="s">
        <v>1254</v>
      </c>
      <c r="H115" s="193">
        <v>514.25</v>
      </c>
      <c r="I115" s="194"/>
      <c r="J115" s="195">
        <f>ROUND(I115*H115,2)</f>
        <v>0</v>
      </c>
      <c r="K115" s="191" t="s">
        <v>1022</v>
      </c>
      <c r="L115" s="59"/>
      <c r="M115" s="196" t="s">
        <v>1022</v>
      </c>
      <c r="N115" s="197" t="s">
        <v>1043</v>
      </c>
      <c r="O115" s="40"/>
      <c r="P115" s="198">
        <f>O115*H115</f>
        <v>0</v>
      </c>
      <c r="Q115" s="198">
        <v>0</v>
      </c>
      <c r="R115" s="198">
        <f>Q115*H115</f>
        <v>0</v>
      </c>
      <c r="S115" s="198">
        <v>0</v>
      </c>
      <c r="T115" s="199">
        <f>S115*H115</f>
        <v>0</v>
      </c>
      <c r="AR115" s="22" t="s">
        <v>1150</v>
      </c>
      <c r="AT115" s="22" t="s">
        <v>1135</v>
      </c>
      <c r="AU115" s="22" t="s">
        <v>1082</v>
      </c>
      <c r="AY115" s="22" t="s">
        <v>1132</v>
      </c>
      <c r="BE115" s="200">
        <f>IF(N115="základní",J115,0)</f>
        <v>0</v>
      </c>
      <c r="BF115" s="200">
        <f>IF(N115="snížená",J115,0)</f>
        <v>0</v>
      </c>
      <c r="BG115" s="200">
        <f>IF(N115="zákl. přenesená",J115,0)</f>
        <v>0</v>
      </c>
      <c r="BH115" s="200">
        <f>IF(N115="sníž. přenesená",J115,0)</f>
        <v>0</v>
      </c>
      <c r="BI115" s="200">
        <f>IF(N115="nulová",J115,0)</f>
        <v>0</v>
      </c>
      <c r="BJ115" s="22" t="s">
        <v>1080</v>
      </c>
      <c r="BK115" s="200">
        <f>ROUND(I115*H115,2)</f>
        <v>0</v>
      </c>
      <c r="BL115" s="22" t="s">
        <v>1150</v>
      </c>
      <c r="BM115" s="22" t="s">
        <v>1264</v>
      </c>
    </row>
    <row r="116" spans="2:47" s="1" customFormat="1" ht="162">
      <c r="B116" s="39"/>
      <c r="C116" s="61"/>
      <c r="D116" s="205" t="s">
        <v>1213</v>
      </c>
      <c r="E116" s="61"/>
      <c r="F116" s="206" t="s">
        <v>1256</v>
      </c>
      <c r="G116" s="61"/>
      <c r="H116" s="61"/>
      <c r="I116" s="157"/>
      <c r="J116" s="61"/>
      <c r="K116" s="61"/>
      <c r="L116" s="59"/>
      <c r="M116" s="207"/>
      <c r="N116" s="40"/>
      <c r="O116" s="40"/>
      <c r="P116" s="40"/>
      <c r="Q116" s="40"/>
      <c r="R116" s="40"/>
      <c r="S116" s="40"/>
      <c r="T116" s="76"/>
      <c r="AT116" s="22" t="s">
        <v>1213</v>
      </c>
      <c r="AU116" s="22" t="s">
        <v>1082</v>
      </c>
    </row>
    <row r="117" spans="2:65" s="1" customFormat="1" ht="51" customHeight="1">
      <c r="B117" s="39"/>
      <c r="C117" s="189" t="s">
        <v>1011</v>
      </c>
      <c r="D117" s="189" t="s">
        <v>1135</v>
      </c>
      <c r="E117" s="190" t="s">
        <v>1265</v>
      </c>
      <c r="F117" s="191" t="s">
        <v>1266</v>
      </c>
      <c r="G117" s="192" t="s">
        <v>1254</v>
      </c>
      <c r="H117" s="193">
        <v>257.125</v>
      </c>
      <c r="I117" s="194"/>
      <c r="J117" s="195">
        <f>ROUND(I117*H117,2)</f>
        <v>0</v>
      </c>
      <c r="K117" s="191" t="s">
        <v>1022</v>
      </c>
      <c r="L117" s="59"/>
      <c r="M117" s="196" t="s">
        <v>1022</v>
      </c>
      <c r="N117" s="197" t="s">
        <v>1043</v>
      </c>
      <c r="O117" s="40"/>
      <c r="P117" s="198">
        <f>O117*H117</f>
        <v>0</v>
      </c>
      <c r="Q117" s="198">
        <v>0</v>
      </c>
      <c r="R117" s="198">
        <f>Q117*H117</f>
        <v>0</v>
      </c>
      <c r="S117" s="198">
        <v>0</v>
      </c>
      <c r="T117" s="199">
        <f>S117*H117</f>
        <v>0</v>
      </c>
      <c r="AR117" s="22" t="s">
        <v>1150</v>
      </c>
      <c r="AT117" s="22" t="s">
        <v>1135</v>
      </c>
      <c r="AU117" s="22" t="s">
        <v>1082</v>
      </c>
      <c r="AY117" s="22" t="s">
        <v>1132</v>
      </c>
      <c r="BE117" s="200">
        <f>IF(N117="základní",J117,0)</f>
        <v>0</v>
      </c>
      <c r="BF117" s="200">
        <f>IF(N117="snížená",J117,0)</f>
        <v>0</v>
      </c>
      <c r="BG117" s="200">
        <f>IF(N117="zákl. přenesená",J117,0)</f>
        <v>0</v>
      </c>
      <c r="BH117" s="200">
        <f>IF(N117="sníž. přenesená",J117,0)</f>
        <v>0</v>
      </c>
      <c r="BI117" s="200">
        <f>IF(N117="nulová",J117,0)</f>
        <v>0</v>
      </c>
      <c r="BJ117" s="22" t="s">
        <v>1080</v>
      </c>
      <c r="BK117" s="200">
        <f>ROUND(I117*H117,2)</f>
        <v>0</v>
      </c>
      <c r="BL117" s="22" t="s">
        <v>1150</v>
      </c>
      <c r="BM117" s="22" t="s">
        <v>1267</v>
      </c>
    </row>
    <row r="118" spans="2:47" s="1" customFormat="1" ht="162">
      <c r="B118" s="39"/>
      <c r="C118" s="61"/>
      <c r="D118" s="205" t="s">
        <v>1213</v>
      </c>
      <c r="E118" s="61"/>
      <c r="F118" s="206" t="s">
        <v>1256</v>
      </c>
      <c r="G118" s="61"/>
      <c r="H118" s="61"/>
      <c r="I118" s="157"/>
      <c r="J118" s="61"/>
      <c r="K118" s="61"/>
      <c r="L118" s="59"/>
      <c r="M118" s="207"/>
      <c r="N118" s="40"/>
      <c r="O118" s="40"/>
      <c r="P118" s="40"/>
      <c r="Q118" s="40"/>
      <c r="R118" s="40"/>
      <c r="S118" s="40"/>
      <c r="T118" s="76"/>
      <c r="AT118" s="22" t="s">
        <v>1213</v>
      </c>
      <c r="AU118" s="22" t="s">
        <v>1082</v>
      </c>
    </row>
    <row r="119" spans="2:65" s="1" customFormat="1" ht="38.25" customHeight="1">
      <c r="B119" s="39"/>
      <c r="C119" s="189" t="s">
        <v>1268</v>
      </c>
      <c r="D119" s="189" t="s">
        <v>1135</v>
      </c>
      <c r="E119" s="190" t="s">
        <v>1269</v>
      </c>
      <c r="F119" s="191" t="s">
        <v>1270</v>
      </c>
      <c r="G119" s="192" t="s">
        <v>1138</v>
      </c>
      <c r="H119" s="193">
        <v>16</v>
      </c>
      <c r="I119" s="194"/>
      <c r="J119" s="195">
        <f>ROUND(I119*H119,2)</f>
        <v>0</v>
      </c>
      <c r="K119" s="191" t="s">
        <v>1022</v>
      </c>
      <c r="L119" s="59"/>
      <c r="M119" s="196" t="s">
        <v>1022</v>
      </c>
      <c r="N119" s="197" t="s">
        <v>1043</v>
      </c>
      <c r="O119" s="40"/>
      <c r="P119" s="198">
        <f>O119*H119</f>
        <v>0</v>
      </c>
      <c r="Q119" s="198">
        <v>0</v>
      </c>
      <c r="R119" s="198">
        <f>Q119*H119</f>
        <v>0</v>
      </c>
      <c r="S119" s="198">
        <v>0</v>
      </c>
      <c r="T119" s="199">
        <f>S119*H119</f>
        <v>0</v>
      </c>
      <c r="AR119" s="22" t="s">
        <v>1150</v>
      </c>
      <c r="AT119" s="22" t="s">
        <v>1135</v>
      </c>
      <c r="AU119" s="22" t="s">
        <v>1082</v>
      </c>
      <c r="AY119" s="22" t="s">
        <v>1132</v>
      </c>
      <c r="BE119" s="200">
        <f>IF(N119="základní",J119,0)</f>
        <v>0</v>
      </c>
      <c r="BF119" s="200">
        <f>IF(N119="snížená",J119,0)</f>
        <v>0</v>
      </c>
      <c r="BG119" s="200">
        <f>IF(N119="zákl. přenesená",J119,0)</f>
        <v>0</v>
      </c>
      <c r="BH119" s="200">
        <f>IF(N119="sníž. přenesená",J119,0)</f>
        <v>0</v>
      </c>
      <c r="BI119" s="200">
        <f>IF(N119="nulová",J119,0)</f>
        <v>0</v>
      </c>
      <c r="BJ119" s="22" t="s">
        <v>1080</v>
      </c>
      <c r="BK119" s="200">
        <f>ROUND(I119*H119,2)</f>
        <v>0</v>
      </c>
      <c r="BL119" s="22" t="s">
        <v>1150</v>
      </c>
      <c r="BM119" s="22" t="s">
        <v>1271</v>
      </c>
    </row>
    <row r="120" spans="2:65" s="1" customFormat="1" ht="63.75" customHeight="1">
      <c r="B120" s="39"/>
      <c r="C120" s="189" t="s">
        <v>1272</v>
      </c>
      <c r="D120" s="189" t="s">
        <v>1135</v>
      </c>
      <c r="E120" s="190" t="s">
        <v>1273</v>
      </c>
      <c r="F120" s="191" t="s">
        <v>1274</v>
      </c>
      <c r="G120" s="192" t="s">
        <v>1148</v>
      </c>
      <c r="H120" s="193">
        <v>16</v>
      </c>
      <c r="I120" s="194"/>
      <c r="J120" s="195">
        <f>ROUND(I120*H120,2)</f>
        <v>0</v>
      </c>
      <c r="K120" s="191" t="s">
        <v>1022</v>
      </c>
      <c r="L120" s="59"/>
      <c r="M120" s="196" t="s">
        <v>1022</v>
      </c>
      <c r="N120" s="197" t="s">
        <v>1043</v>
      </c>
      <c r="O120" s="40"/>
      <c r="P120" s="198">
        <f>O120*H120</f>
        <v>0</v>
      </c>
      <c r="Q120" s="198">
        <v>0</v>
      </c>
      <c r="R120" s="198">
        <f>Q120*H120</f>
        <v>0</v>
      </c>
      <c r="S120" s="198">
        <v>0</v>
      </c>
      <c r="T120" s="199">
        <f>S120*H120</f>
        <v>0</v>
      </c>
      <c r="AR120" s="22" t="s">
        <v>1150</v>
      </c>
      <c r="AT120" s="22" t="s">
        <v>1135</v>
      </c>
      <c r="AU120" s="22" t="s">
        <v>1082</v>
      </c>
      <c r="AY120" s="22" t="s">
        <v>1132</v>
      </c>
      <c r="BE120" s="200">
        <f>IF(N120="základní",J120,0)</f>
        <v>0</v>
      </c>
      <c r="BF120" s="200">
        <f>IF(N120="snížená",J120,0)</f>
        <v>0</v>
      </c>
      <c r="BG120" s="200">
        <f>IF(N120="zákl. přenesená",J120,0)</f>
        <v>0</v>
      </c>
      <c r="BH120" s="200">
        <f>IF(N120="sníž. přenesená",J120,0)</f>
        <v>0</v>
      </c>
      <c r="BI120" s="200">
        <f>IF(N120="nulová",J120,0)</f>
        <v>0</v>
      </c>
      <c r="BJ120" s="22" t="s">
        <v>1080</v>
      </c>
      <c r="BK120" s="200">
        <f>ROUND(I120*H120,2)</f>
        <v>0</v>
      </c>
      <c r="BL120" s="22" t="s">
        <v>1150</v>
      </c>
      <c r="BM120" s="22" t="s">
        <v>1275</v>
      </c>
    </row>
    <row r="121" spans="2:65" s="1" customFormat="1" ht="51" customHeight="1">
      <c r="B121" s="39"/>
      <c r="C121" s="189" t="s">
        <v>1276</v>
      </c>
      <c r="D121" s="189" t="s">
        <v>1135</v>
      </c>
      <c r="E121" s="190" t="s">
        <v>1277</v>
      </c>
      <c r="F121" s="191" t="s">
        <v>1278</v>
      </c>
      <c r="G121" s="192" t="s">
        <v>1254</v>
      </c>
      <c r="H121" s="193">
        <v>595.738</v>
      </c>
      <c r="I121" s="194"/>
      <c r="J121" s="195">
        <f>ROUND(I121*H121,2)</f>
        <v>0</v>
      </c>
      <c r="K121" s="191" t="s">
        <v>1143</v>
      </c>
      <c r="L121" s="59"/>
      <c r="M121" s="196" t="s">
        <v>1022</v>
      </c>
      <c r="N121" s="197" t="s">
        <v>1043</v>
      </c>
      <c r="O121" s="40"/>
      <c r="P121" s="198">
        <f>O121*H121</f>
        <v>0</v>
      </c>
      <c r="Q121" s="198">
        <v>0</v>
      </c>
      <c r="R121" s="198">
        <f>Q121*H121</f>
        <v>0</v>
      </c>
      <c r="S121" s="198">
        <v>0</v>
      </c>
      <c r="T121" s="199">
        <f>S121*H121</f>
        <v>0</v>
      </c>
      <c r="AR121" s="22" t="s">
        <v>1150</v>
      </c>
      <c r="AT121" s="22" t="s">
        <v>1135</v>
      </c>
      <c r="AU121" s="22" t="s">
        <v>1082</v>
      </c>
      <c r="AY121" s="22" t="s">
        <v>1132</v>
      </c>
      <c r="BE121" s="200">
        <f>IF(N121="základní",J121,0)</f>
        <v>0</v>
      </c>
      <c r="BF121" s="200">
        <f>IF(N121="snížená",J121,0)</f>
        <v>0</v>
      </c>
      <c r="BG121" s="200">
        <f>IF(N121="zákl. přenesená",J121,0)</f>
        <v>0</v>
      </c>
      <c r="BH121" s="200">
        <f>IF(N121="sníž. přenesená",J121,0)</f>
        <v>0</v>
      </c>
      <c r="BI121" s="200">
        <f>IF(N121="nulová",J121,0)</f>
        <v>0</v>
      </c>
      <c r="BJ121" s="22" t="s">
        <v>1080</v>
      </c>
      <c r="BK121" s="200">
        <f>ROUND(I121*H121,2)</f>
        <v>0</v>
      </c>
      <c r="BL121" s="22" t="s">
        <v>1150</v>
      </c>
      <c r="BM121" s="22" t="s">
        <v>1279</v>
      </c>
    </row>
    <row r="122" spans="2:47" s="1" customFormat="1" ht="162">
      <c r="B122" s="39"/>
      <c r="C122" s="61"/>
      <c r="D122" s="205" t="s">
        <v>1213</v>
      </c>
      <c r="E122" s="61"/>
      <c r="F122" s="206" t="s">
        <v>1280</v>
      </c>
      <c r="G122" s="61"/>
      <c r="H122" s="61"/>
      <c r="I122" s="157"/>
      <c r="J122" s="61"/>
      <c r="K122" s="61"/>
      <c r="L122" s="59"/>
      <c r="M122" s="207"/>
      <c r="N122" s="40"/>
      <c r="O122" s="40"/>
      <c r="P122" s="40"/>
      <c r="Q122" s="40"/>
      <c r="R122" s="40"/>
      <c r="S122" s="40"/>
      <c r="T122" s="76"/>
      <c r="AT122" s="22" t="s">
        <v>1213</v>
      </c>
      <c r="AU122" s="22" t="s">
        <v>1082</v>
      </c>
    </row>
    <row r="123" spans="2:65" s="1" customFormat="1" ht="51" customHeight="1">
      <c r="B123" s="39"/>
      <c r="C123" s="189" t="s">
        <v>1281</v>
      </c>
      <c r="D123" s="189" t="s">
        <v>1135</v>
      </c>
      <c r="E123" s="190" t="s">
        <v>1282</v>
      </c>
      <c r="F123" s="191" t="s">
        <v>1283</v>
      </c>
      <c r="G123" s="192" t="s">
        <v>1254</v>
      </c>
      <c r="H123" s="193">
        <v>595.738</v>
      </c>
      <c r="I123" s="194"/>
      <c r="J123" s="195">
        <f>ROUND(I123*H123,2)</f>
        <v>0</v>
      </c>
      <c r="K123" s="191" t="s">
        <v>1143</v>
      </c>
      <c r="L123" s="59"/>
      <c r="M123" s="196" t="s">
        <v>1022</v>
      </c>
      <c r="N123" s="197" t="s">
        <v>1043</v>
      </c>
      <c r="O123" s="40"/>
      <c r="P123" s="198">
        <f>O123*H123</f>
        <v>0</v>
      </c>
      <c r="Q123" s="198">
        <v>0</v>
      </c>
      <c r="R123" s="198">
        <f>Q123*H123</f>
        <v>0</v>
      </c>
      <c r="S123" s="198">
        <v>0</v>
      </c>
      <c r="T123" s="199">
        <f>S123*H123</f>
        <v>0</v>
      </c>
      <c r="AR123" s="22" t="s">
        <v>1150</v>
      </c>
      <c r="AT123" s="22" t="s">
        <v>1135</v>
      </c>
      <c r="AU123" s="22" t="s">
        <v>1082</v>
      </c>
      <c r="AY123" s="22" t="s">
        <v>1132</v>
      </c>
      <c r="BE123" s="200">
        <f>IF(N123="základní",J123,0)</f>
        <v>0</v>
      </c>
      <c r="BF123" s="200">
        <f>IF(N123="snížená",J123,0)</f>
        <v>0</v>
      </c>
      <c r="BG123" s="200">
        <f>IF(N123="zákl. přenesená",J123,0)</f>
        <v>0</v>
      </c>
      <c r="BH123" s="200">
        <f>IF(N123="sníž. přenesená",J123,0)</f>
        <v>0</v>
      </c>
      <c r="BI123" s="200">
        <f>IF(N123="nulová",J123,0)</f>
        <v>0</v>
      </c>
      <c r="BJ123" s="22" t="s">
        <v>1080</v>
      </c>
      <c r="BK123" s="200">
        <f>ROUND(I123*H123,2)</f>
        <v>0</v>
      </c>
      <c r="BL123" s="22" t="s">
        <v>1150</v>
      </c>
      <c r="BM123" s="22" t="s">
        <v>1284</v>
      </c>
    </row>
    <row r="124" spans="2:47" s="1" customFormat="1" ht="162">
      <c r="B124" s="39"/>
      <c r="C124" s="61"/>
      <c r="D124" s="205" t="s">
        <v>1213</v>
      </c>
      <c r="E124" s="61"/>
      <c r="F124" s="206" t="s">
        <v>1280</v>
      </c>
      <c r="G124" s="61"/>
      <c r="H124" s="61"/>
      <c r="I124" s="157"/>
      <c r="J124" s="61"/>
      <c r="K124" s="61"/>
      <c r="L124" s="59"/>
      <c r="M124" s="207"/>
      <c r="N124" s="40"/>
      <c r="O124" s="40"/>
      <c r="P124" s="40"/>
      <c r="Q124" s="40"/>
      <c r="R124" s="40"/>
      <c r="S124" s="40"/>
      <c r="T124" s="76"/>
      <c r="AT124" s="22" t="s">
        <v>1213</v>
      </c>
      <c r="AU124" s="22" t="s">
        <v>1082</v>
      </c>
    </row>
    <row r="125" spans="2:65" s="1" customFormat="1" ht="25.5" customHeight="1">
      <c r="B125" s="39"/>
      <c r="C125" s="189" t="s">
        <v>1285</v>
      </c>
      <c r="D125" s="189" t="s">
        <v>1135</v>
      </c>
      <c r="E125" s="190" t="s">
        <v>1286</v>
      </c>
      <c r="F125" s="191" t="s">
        <v>1287</v>
      </c>
      <c r="G125" s="192" t="s">
        <v>1254</v>
      </c>
      <c r="H125" s="193">
        <v>595.738</v>
      </c>
      <c r="I125" s="194"/>
      <c r="J125" s="195">
        <f>ROUND(I125*H125,2)</f>
        <v>0</v>
      </c>
      <c r="K125" s="191" t="s">
        <v>1143</v>
      </c>
      <c r="L125" s="59"/>
      <c r="M125" s="196" t="s">
        <v>1022</v>
      </c>
      <c r="N125" s="197" t="s">
        <v>1043</v>
      </c>
      <c r="O125" s="40"/>
      <c r="P125" s="198">
        <f>O125*H125</f>
        <v>0</v>
      </c>
      <c r="Q125" s="198">
        <v>0</v>
      </c>
      <c r="R125" s="198">
        <f>Q125*H125</f>
        <v>0</v>
      </c>
      <c r="S125" s="198">
        <v>0</v>
      </c>
      <c r="T125" s="199">
        <f>S125*H125</f>
        <v>0</v>
      </c>
      <c r="AR125" s="22" t="s">
        <v>1150</v>
      </c>
      <c r="AT125" s="22" t="s">
        <v>1135</v>
      </c>
      <c r="AU125" s="22" t="s">
        <v>1082</v>
      </c>
      <c r="AY125" s="22" t="s">
        <v>1132</v>
      </c>
      <c r="BE125" s="200">
        <f>IF(N125="základní",J125,0)</f>
        <v>0</v>
      </c>
      <c r="BF125" s="200">
        <f>IF(N125="snížená",J125,0)</f>
        <v>0</v>
      </c>
      <c r="BG125" s="200">
        <f>IF(N125="zákl. přenesená",J125,0)</f>
        <v>0</v>
      </c>
      <c r="BH125" s="200">
        <f>IF(N125="sníž. přenesená",J125,0)</f>
        <v>0</v>
      </c>
      <c r="BI125" s="200">
        <f>IF(N125="nulová",J125,0)</f>
        <v>0</v>
      </c>
      <c r="BJ125" s="22" t="s">
        <v>1080</v>
      </c>
      <c r="BK125" s="200">
        <f>ROUND(I125*H125,2)</f>
        <v>0</v>
      </c>
      <c r="BL125" s="22" t="s">
        <v>1150</v>
      </c>
      <c r="BM125" s="22" t="s">
        <v>1288</v>
      </c>
    </row>
    <row r="126" spans="2:47" s="1" customFormat="1" ht="148.5">
      <c r="B126" s="39"/>
      <c r="C126" s="61"/>
      <c r="D126" s="205" t="s">
        <v>1213</v>
      </c>
      <c r="E126" s="61"/>
      <c r="F126" s="206" t="s">
        <v>1289</v>
      </c>
      <c r="G126" s="61"/>
      <c r="H126" s="61"/>
      <c r="I126" s="157"/>
      <c r="J126" s="61"/>
      <c r="K126" s="61"/>
      <c r="L126" s="59"/>
      <c r="M126" s="207"/>
      <c r="N126" s="40"/>
      <c r="O126" s="40"/>
      <c r="P126" s="40"/>
      <c r="Q126" s="40"/>
      <c r="R126" s="40"/>
      <c r="S126" s="40"/>
      <c r="T126" s="76"/>
      <c r="AT126" s="22" t="s">
        <v>1213</v>
      </c>
      <c r="AU126" s="22" t="s">
        <v>1082</v>
      </c>
    </row>
    <row r="127" spans="2:65" s="1" customFormat="1" ht="51" customHeight="1">
      <c r="B127" s="39"/>
      <c r="C127" s="189" t="s">
        <v>1010</v>
      </c>
      <c r="D127" s="189" t="s">
        <v>1135</v>
      </c>
      <c r="E127" s="190" t="s">
        <v>1290</v>
      </c>
      <c r="F127" s="191" t="s">
        <v>1291</v>
      </c>
      <c r="G127" s="192" t="s">
        <v>1254</v>
      </c>
      <c r="H127" s="193">
        <v>514.25</v>
      </c>
      <c r="I127" s="194"/>
      <c r="J127" s="195">
        <f>ROUND(I127*H127,2)</f>
        <v>0</v>
      </c>
      <c r="K127" s="191" t="s">
        <v>1143</v>
      </c>
      <c r="L127" s="59"/>
      <c r="M127" s="196" t="s">
        <v>1022</v>
      </c>
      <c r="N127" s="197" t="s">
        <v>1043</v>
      </c>
      <c r="O127" s="40"/>
      <c r="P127" s="198">
        <f>O127*H127</f>
        <v>0</v>
      </c>
      <c r="Q127" s="198">
        <v>0</v>
      </c>
      <c r="R127" s="198">
        <f>Q127*H127</f>
        <v>0</v>
      </c>
      <c r="S127" s="198">
        <v>0</v>
      </c>
      <c r="T127" s="199">
        <f>S127*H127</f>
        <v>0</v>
      </c>
      <c r="AR127" s="22" t="s">
        <v>1150</v>
      </c>
      <c r="AT127" s="22" t="s">
        <v>1135</v>
      </c>
      <c r="AU127" s="22" t="s">
        <v>1082</v>
      </c>
      <c r="AY127" s="22" t="s">
        <v>1132</v>
      </c>
      <c r="BE127" s="200">
        <f>IF(N127="základní",J127,0)</f>
        <v>0</v>
      </c>
      <c r="BF127" s="200">
        <f>IF(N127="snížená",J127,0)</f>
        <v>0</v>
      </c>
      <c r="BG127" s="200">
        <f>IF(N127="zákl. přenesená",J127,0)</f>
        <v>0</v>
      </c>
      <c r="BH127" s="200">
        <f>IF(N127="sníž. přenesená",J127,0)</f>
        <v>0</v>
      </c>
      <c r="BI127" s="200">
        <f>IF(N127="nulová",J127,0)</f>
        <v>0</v>
      </c>
      <c r="BJ127" s="22" t="s">
        <v>1080</v>
      </c>
      <c r="BK127" s="200">
        <f>ROUND(I127*H127,2)</f>
        <v>0</v>
      </c>
      <c r="BL127" s="22" t="s">
        <v>1150</v>
      </c>
      <c r="BM127" s="22" t="s">
        <v>1292</v>
      </c>
    </row>
    <row r="128" spans="2:47" s="1" customFormat="1" ht="162">
      <c r="B128" s="39"/>
      <c r="C128" s="61"/>
      <c r="D128" s="205" t="s">
        <v>1213</v>
      </c>
      <c r="E128" s="61"/>
      <c r="F128" s="206" t="s">
        <v>1000</v>
      </c>
      <c r="G128" s="61"/>
      <c r="H128" s="61"/>
      <c r="I128" s="157"/>
      <c r="J128" s="61"/>
      <c r="K128" s="61"/>
      <c r="L128" s="59"/>
      <c r="M128" s="207"/>
      <c r="N128" s="40"/>
      <c r="O128" s="40"/>
      <c r="P128" s="40"/>
      <c r="Q128" s="40"/>
      <c r="R128" s="40"/>
      <c r="S128" s="40"/>
      <c r="T128" s="76"/>
      <c r="AT128" s="22" t="s">
        <v>1213</v>
      </c>
      <c r="AU128" s="22" t="s">
        <v>1082</v>
      </c>
    </row>
    <row r="129" spans="2:65" s="1" customFormat="1" ht="16.5" customHeight="1">
      <c r="B129" s="39"/>
      <c r="C129" s="208" t="s">
        <v>514</v>
      </c>
      <c r="D129" s="208" t="s">
        <v>515</v>
      </c>
      <c r="E129" s="209" t="s">
        <v>516</v>
      </c>
      <c r="F129" s="210" t="s">
        <v>517</v>
      </c>
      <c r="G129" s="211" t="s">
        <v>518</v>
      </c>
      <c r="H129" s="212">
        <v>1131.35</v>
      </c>
      <c r="I129" s="213"/>
      <c r="J129" s="214">
        <f>ROUND(I129*H129,2)</f>
        <v>0</v>
      </c>
      <c r="K129" s="210" t="s">
        <v>1143</v>
      </c>
      <c r="L129" s="215"/>
      <c r="M129" s="216" t="s">
        <v>1022</v>
      </c>
      <c r="N129" s="217" t="s">
        <v>1043</v>
      </c>
      <c r="O129" s="40"/>
      <c r="P129" s="198">
        <f>O129*H129</f>
        <v>0</v>
      </c>
      <c r="Q129" s="198">
        <v>1</v>
      </c>
      <c r="R129" s="198">
        <f>Q129*H129</f>
        <v>1131.35</v>
      </c>
      <c r="S129" s="198">
        <v>0</v>
      </c>
      <c r="T129" s="199">
        <f>S129*H129</f>
        <v>0</v>
      </c>
      <c r="AR129" s="22" t="s">
        <v>1166</v>
      </c>
      <c r="AT129" s="22" t="s">
        <v>515</v>
      </c>
      <c r="AU129" s="22" t="s">
        <v>1082</v>
      </c>
      <c r="AY129" s="22" t="s">
        <v>1132</v>
      </c>
      <c r="BE129" s="200">
        <f>IF(N129="základní",J129,0)</f>
        <v>0</v>
      </c>
      <c r="BF129" s="200">
        <f>IF(N129="snížená",J129,0)</f>
        <v>0</v>
      </c>
      <c r="BG129" s="200">
        <f>IF(N129="zákl. přenesená",J129,0)</f>
        <v>0</v>
      </c>
      <c r="BH129" s="200">
        <f>IF(N129="sníž. přenesená",J129,0)</f>
        <v>0</v>
      </c>
      <c r="BI129" s="200">
        <f>IF(N129="nulová",J129,0)</f>
        <v>0</v>
      </c>
      <c r="BJ129" s="22" t="s">
        <v>1080</v>
      </c>
      <c r="BK129" s="200">
        <f>ROUND(I129*H129,2)</f>
        <v>0</v>
      </c>
      <c r="BL129" s="22" t="s">
        <v>1150</v>
      </c>
      <c r="BM129" s="22" t="s">
        <v>519</v>
      </c>
    </row>
    <row r="130" spans="2:65" s="1" customFormat="1" ht="25.5" customHeight="1">
      <c r="B130" s="39"/>
      <c r="C130" s="189" t="s">
        <v>520</v>
      </c>
      <c r="D130" s="189" t="s">
        <v>1135</v>
      </c>
      <c r="E130" s="190" t="s">
        <v>521</v>
      </c>
      <c r="F130" s="191" t="s">
        <v>522</v>
      </c>
      <c r="G130" s="192" t="s">
        <v>1217</v>
      </c>
      <c r="H130" s="193">
        <v>308.55</v>
      </c>
      <c r="I130" s="194"/>
      <c r="J130" s="195">
        <f>ROUND(I130*H130,2)</f>
        <v>0</v>
      </c>
      <c r="K130" s="191" t="s">
        <v>1143</v>
      </c>
      <c r="L130" s="59"/>
      <c r="M130" s="196" t="s">
        <v>1022</v>
      </c>
      <c r="N130" s="197" t="s">
        <v>1043</v>
      </c>
      <c r="O130" s="40"/>
      <c r="P130" s="198">
        <f>O130*H130</f>
        <v>0</v>
      </c>
      <c r="Q130" s="198">
        <v>0.0001</v>
      </c>
      <c r="R130" s="198">
        <f>Q130*H130</f>
        <v>0.030855000000000004</v>
      </c>
      <c r="S130" s="198">
        <v>0</v>
      </c>
      <c r="T130" s="199">
        <f>S130*H130</f>
        <v>0</v>
      </c>
      <c r="AR130" s="22" t="s">
        <v>1150</v>
      </c>
      <c r="AT130" s="22" t="s">
        <v>1135</v>
      </c>
      <c r="AU130" s="22" t="s">
        <v>1082</v>
      </c>
      <c r="AY130" s="22" t="s">
        <v>1132</v>
      </c>
      <c r="BE130" s="200">
        <f>IF(N130="základní",J130,0)</f>
        <v>0</v>
      </c>
      <c r="BF130" s="200">
        <f>IF(N130="snížená",J130,0)</f>
        <v>0</v>
      </c>
      <c r="BG130" s="200">
        <f>IF(N130="zákl. přenesená",J130,0)</f>
        <v>0</v>
      </c>
      <c r="BH130" s="200">
        <f>IF(N130="sníž. přenesená",J130,0)</f>
        <v>0</v>
      </c>
      <c r="BI130" s="200">
        <f>IF(N130="nulová",J130,0)</f>
        <v>0</v>
      </c>
      <c r="BJ130" s="22" t="s">
        <v>1080</v>
      </c>
      <c r="BK130" s="200">
        <f>ROUND(I130*H130,2)</f>
        <v>0</v>
      </c>
      <c r="BL130" s="22" t="s">
        <v>1150</v>
      </c>
      <c r="BM130" s="22" t="s">
        <v>523</v>
      </c>
    </row>
    <row r="131" spans="2:47" s="1" customFormat="1" ht="67.5">
      <c r="B131" s="39"/>
      <c r="C131" s="61"/>
      <c r="D131" s="205" t="s">
        <v>1213</v>
      </c>
      <c r="E131" s="61"/>
      <c r="F131" s="206" t="s">
        <v>524</v>
      </c>
      <c r="G131" s="61"/>
      <c r="H131" s="61"/>
      <c r="I131" s="157"/>
      <c r="J131" s="61"/>
      <c r="K131" s="61"/>
      <c r="L131" s="59"/>
      <c r="M131" s="207"/>
      <c r="N131" s="40"/>
      <c r="O131" s="40"/>
      <c r="P131" s="40"/>
      <c r="Q131" s="40"/>
      <c r="R131" s="40"/>
      <c r="S131" s="40"/>
      <c r="T131" s="76"/>
      <c r="AT131" s="22" t="s">
        <v>1213</v>
      </c>
      <c r="AU131" s="22" t="s">
        <v>1082</v>
      </c>
    </row>
    <row r="132" spans="2:65" s="1" customFormat="1" ht="16.5" customHeight="1">
      <c r="B132" s="39"/>
      <c r="C132" s="208" t="s">
        <v>525</v>
      </c>
      <c r="D132" s="208" t="s">
        <v>515</v>
      </c>
      <c r="E132" s="209" t="s">
        <v>526</v>
      </c>
      <c r="F132" s="210" t="s">
        <v>527</v>
      </c>
      <c r="G132" s="211" t="s">
        <v>1217</v>
      </c>
      <c r="H132" s="212">
        <v>354.833</v>
      </c>
      <c r="I132" s="213"/>
      <c r="J132" s="214">
        <f>ROUND(I132*H132,2)</f>
        <v>0</v>
      </c>
      <c r="K132" s="210" t="s">
        <v>1143</v>
      </c>
      <c r="L132" s="215"/>
      <c r="M132" s="216" t="s">
        <v>1022</v>
      </c>
      <c r="N132" s="217" t="s">
        <v>1043</v>
      </c>
      <c r="O132" s="40"/>
      <c r="P132" s="198">
        <f>O132*H132</f>
        <v>0</v>
      </c>
      <c r="Q132" s="198">
        <v>0.00031</v>
      </c>
      <c r="R132" s="198">
        <f>Q132*H132</f>
        <v>0.10999823</v>
      </c>
      <c r="S132" s="198">
        <v>0</v>
      </c>
      <c r="T132" s="199">
        <f>S132*H132</f>
        <v>0</v>
      </c>
      <c r="AR132" s="22" t="s">
        <v>1166</v>
      </c>
      <c r="AT132" s="22" t="s">
        <v>515</v>
      </c>
      <c r="AU132" s="22" t="s">
        <v>1082</v>
      </c>
      <c r="AY132" s="22" t="s">
        <v>1132</v>
      </c>
      <c r="BE132" s="200">
        <f>IF(N132="základní",J132,0)</f>
        <v>0</v>
      </c>
      <c r="BF132" s="200">
        <f>IF(N132="snížená",J132,0)</f>
        <v>0</v>
      </c>
      <c r="BG132" s="200">
        <f>IF(N132="zákl. přenesená",J132,0)</f>
        <v>0</v>
      </c>
      <c r="BH132" s="200">
        <f>IF(N132="sníž. přenesená",J132,0)</f>
        <v>0</v>
      </c>
      <c r="BI132" s="200">
        <f>IF(N132="nulová",J132,0)</f>
        <v>0</v>
      </c>
      <c r="BJ132" s="22" t="s">
        <v>1080</v>
      </c>
      <c r="BK132" s="200">
        <f>ROUND(I132*H132,2)</f>
        <v>0</v>
      </c>
      <c r="BL132" s="22" t="s">
        <v>1150</v>
      </c>
      <c r="BM132" s="22" t="s">
        <v>528</v>
      </c>
    </row>
    <row r="133" spans="2:51" s="11" customFormat="1" ht="13.5">
      <c r="B133" s="218"/>
      <c r="C133" s="219"/>
      <c r="D133" s="205" t="s">
        <v>529</v>
      </c>
      <c r="E133" s="219"/>
      <c r="F133" s="220" t="s">
        <v>530</v>
      </c>
      <c r="G133" s="219"/>
      <c r="H133" s="221">
        <v>354.833</v>
      </c>
      <c r="I133" s="222"/>
      <c r="J133" s="219"/>
      <c r="K133" s="219"/>
      <c r="L133" s="223"/>
      <c r="M133" s="224"/>
      <c r="N133" s="225"/>
      <c r="O133" s="225"/>
      <c r="P133" s="225"/>
      <c r="Q133" s="225"/>
      <c r="R133" s="225"/>
      <c r="S133" s="225"/>
      <c r="T133" s="226"/>
      <c r="AT133" s="227" t="s">
        <v>529</v>
      </c>
      <c r="AU133" s="227" t="s">
        <v>1082</v>
      </c>
      <c r="AV133" s="11" t="s">
        <v>1082</v>
      </c>
      <c r="AW133" s="11" t="s">
        <v>1007</v>
      </c>
      <c r="AX133" s="11" t="s">
        <v>1080</v>
      </c>
      <c r="AY133" s="227" t="s">
        <v>1132</v>
      </c>
    </row>
    <row r="134" spans="2:65" s="1" customFormat="1" ht="16.5" customHeight="1">
      <c r="B134" s="39"/>
      <c r="C134" s="189" t="s">
        <v>531</v>
      </c>
      <c r="D134" s="189" t="s">
        <v>1135</v>
      </c>
      <c r="E134" s="190" t="s">
        <v>532</v>
      </c>
      <c r="F134" s="191" t="s">
        <v>533</v>
      </c>
      <c r="G134" s="192" t="s">
        <v>1254</v>
      </c>
      <c r="H134" s="193">
        <v>595.738</v>
      </c>
      <c r="I134" s="194"/>
      <c r="J134" s="195">
        <f>ROUND(I134*H134,2)</f>
        <v>0</v>
      </c>
      <c r="K134" s="191" t="s">
        <v>1143</v>
      </c>
      <c r="L134" s="59"/>
      <c r="M134" s="196" t="s">
        <v>1022</v>
      </c>
      <c r="N134" s="197" t="s">
        <v>1043</v>
      </c>
      <c r="O134" s="40"/>
      <c r="P134" s="198">
        <f>O134*H134</f>
        <v>0</v>
      </c>
      <c r="Q134" s="198">
        <v>0</v>
      </c>
      <c r="R134" s="198">
        <f>Q134*H134</f>
        <v>0</v>
      </c>
      <c r="S134" s="198">
        <v>0</v>
      </c>
      <c r="T134" s="199">
        <f>S134*H134</f>
        <v>0</v>
      </c>
      <c r="AR134" s="22" t="s">
        <v>1150</v>
      </c>
      <c r="AT134" s="22" t="s">
        <v>1135</v>
      </c>
      <c r="AU134" s="22" t="s">
        <v>1082</v>
      </c>
      <c r="AY134" s="22" t="s">
        <v>1132</v>
      </c>
      <c r="BE134" s="200">
        <f>IF(N134="základní",J134,0)</f>
        <v>0</v>
      </c>
      <c r="BF134" s="200">
        <f>IF(N134="snížená",J134,0)</f>
        <v>0</v>
      </c>
      <c r="BG134" s="200">
        <f>IF(N134="zákl. přenesená",J134,0)</f>
        <v>0</v>
      </c>
      <c r="BH134" s="200">
        <f>IF(N134="sníž. přenesená",J134,0)</f>
        <v>0</v>
      </c>
      <c r="BI134" s="200">
        <f>IF(N134="nulová",J134,0)</f>
        <v>0</v>
      </c>
      <c r="BJ134" s="22" t="s">
        <v>1080</v>
      </c>
      <c r="BK134" s="200">
        <f>ROUND(I134*H134,2)</f>
        <v>0</v>
      </c>
      <c r="BL134" s="22" t="s">
        <v>1150</v>
      </c>
      <c r="BM134" s="22" t="s">
        <v>534</v>
      </c>
    </row>
    <row r="135" spans="2:47" s="1" customFormat="1" ht="162">
      <c r="B135" s="39"/>
      <c r="C135" s="61"/>
      <c r="D135" s="205" t="s">
        <v>1213</v>
      </c>
      <c r="E135" s="61"/>
      <c r="F135" s="206" t="s">
        <v>535</v>
      </c>
      <c r="G135" s="61"/>
      <c r="H135" s="61"/>
      <c r="I135" s="157"/>
      <c r="J135" s="61"/>
      <c r="K135" s="61"/>
      <c r="L135" s="59"/>
      <c r="M135" s="207"/>
      <c r="N135" s="40"/>
      <c r="O135" s="40"/>
      <c r="P135" s="40"/>
      <c r="Q135" s="40"/>
      <c r="R135" s="40"/>
      <c r="S135" s="40"/>
      <c r="T135" s="76"/>
      <c r="AT135" s="22" t="s">
        <v>1213</v>
      </c>
      <c r="AU135" s="22" t="s">
        <v>1082</v>
      </c>
    </row>
    <row r="136" spans="2:65" s="1" customFormat="1" ht="16.5" customHeight="1">
      <c r="B136" s="39"/>
      <c r="C136" s="189" t="s">
        <v>536</v>
      </c>
      <c r="D136" s="189" t="s">
        <v>1135</v>
      </c>
      <c r="E136" s="190" t="s">
        <v>537</v>
      </c>
      <c r="F136" s="191" t="s">
        <v>538</v>
      </c>
      <c r="G136" s="192" t="s">
        <v>1254</v>
      </c>
      <c r="H136" s="193">
        <v>595.738</v>
      </c>
      <c r="I136" s="194"/>
      <c r="J136" s="195">
        <f>ROUND(I136*H136,2)</f>
        <v>0</v>
      </c>
      <c r="K136" s="191" t="s">
        <v>1022</v>
      </c>
      <c r="L136" s="59"/>
      <c r="M136" s="196" t="s">
        <v>1022</v>
      </c>
      <c r="N136" s="197" t="s">
        <v>1043</v>
      </c>
      <c r="O136" s="40"/>
      <c r="P136" s="198">
        <f>O136*H136</f>
        <v>0</v>
      </c>
      <c r="Q136" s="198">
        <v>0</v>
      </c>
      <c r="R136" s="198">
        <f>Q136*H136</f>
        <v>0</v>
      </c>
      <c r="S136" s="198">
        <v>0</v>
      </c>
      <c r="T136" s="199">
        <f>S136*H136</f>
        <v>0</v>
      </c>
      <c r="AR136" s="22" t="s">
        <v>1150</v>
      </c>
      <c r="AT136" s="22" t="s">
        <v>1135</v>
      </c>
      <c r="AU136" s="22" t="s">
        <v>1082</v>
      </c>
      <c r="AY136" s="22" t="s">
        <v>1132</v>
      </c>
      <c r="BE136" s="200">
        <f>IF(N136="základní",J136,0)</f>
        <v>0</v>
      </c>
      <c r="BF136" s="200">
        <f>IF(N136="snížená",J136,0)</f>
        <v>0</v>
      </c>
      <c r="BG136" s="200">
        <f>IF(N136="zákl. přenesená",J136,0)</f>
        <v>0</v>
      </c>
      <c r="BH136" s="200">
        <f>IF(N136="sníž. přenesená",J136,0)</f>
        <v>0</v>
      </c>
      <c r="BI136" s="200">
        <f>IF(N136="nulová",J136,0)</f>
        <v>0</v>
      </c>
      <c r="BJ136" s="22" t="s">
        <v>1080</v>
      </c>
      <c r="BK136" s="200">
        <f>ROUND(I136*H136,2)</f>
        <v>0</v>
      </c>
      <c r="BL136" s="22" t="s">
        <v>1150</v>
      </c>
      <c r="BM136" s="22" t="s">
        <v>539</v>
      </c>
    </row>
    <row r="137" spans="2:47" s="1" customFormat="1" ht="162">
      <c r="B137" s="39"/>
      <c r="C137" s="61"/>
      <c r="D137" s="205" t="s">
        <v>1213</v>
      </c>
      <c r="E137" s="61"/>
      <c r="F137" s="206" t="s">
        <v>535</v>
      </c>
      <c r="G137" s="61"/>
      <c r="H137" s="61"/>
      <c r="I137" s="157"/>
      <c r="J137" s="61"/>
      <c r="K137" s="61"/>
      <c r="L137" s="59"/>
      <c r="M137" s="207"/>
      <c r="N137" s="40"/>
      <c r="O137" s="40"/>
      <c r="P137" s="40"/>
      <c r="Q137" s="40"/>
      <c r="R137" s="40"/>
      <c r="S137" s="40"/>
      <c r="T137" s="76"/>
      <c r="AT137" s="22" t="s">
        <v>1213</v>
      </c>
      <c r="AU137" s="22" t="s">
        <v>1082</v>
      </c>
    </row>
    <row r="138" spans="2:65" s="1" customFormat="1" ht="16.5" customHeight="1">
      <c r="B138" s="39"/>
      <c r="C138" s="189" t="s">
        <v>540</v>
      </c>
      <c r="D138" s="189" t="s">
        <v>1135</v>
      </c>
      <c r="E138" s="190" t="s">
        <v>541</v>
      </c>
      <c r="F138" s="191" t="s">
        <v>542</v>
      </c>
      <c r="G138" s="192" t="s">
        <v>518</v>
      </c>
      <c r="H138" s="193">
        <v>1131.902</v>
      </c>
      <c r="I138" s="194"/>
      <c r="J138" s="195">
        <f>ROUND(I138*H138,2)</f>
        <v>0</v>
      </c>
      <c r="K138" s="191" t="s">
        <v>1143</v>
      </c>
      <c r="L138" s="59"/>
      <c r="M138" s="196" t="s">
        <v>1022</v>
      </c>
      <c r="N138" s="197" t="s">
        <v>1043</v>
      </c>
      <c r="O138" s="40"/>
      <c r="P138" s="198">
        <f>O138*H138</f>
        <v>0</v>
      </c>
      <c r="Q138" s="198">
        <v>0</v>
      </c>
      <c r="R138" s="198">
        <f>Q138*H138</f>
        <v>0</v>
      </c>
      <c r="S138" s="198">
        <v>0</v>
      </c>
      <c r="T138" s="199">
        <f>S138*H138</f>
        <v>0</v>
      </c>
      <c r="AR138" s="22" t="s">
        <v>1150</v>
      </c>
      <c r="AT138" s="22" t="s">
        <v>1135</v>
      </c>
      <c r="AU138" s="22" t="s">
        <v>1082</v>
      </c>
      <c r="AY138" s="22" t="s">
        <v>1132</v>
      </c>
      <c r="BE138" s="200">
        <f>IF(N138="základní",J138,0)</f>
        <v>0</v>
      </c>
      <c r="BF138" s="200">
        <f>IF(N138="snížená",J138,0)</f>
        <v>0</v>
      </c>
      <c r="BG138" s="200">
        <f>IF(N138="zákl. přenesená",J138,0)</f>
        <v>0</v>
      </c>
      <c r="BH138" s="200">
        <f>IF(N138="sníž. přenesená",J138,0)</f>
        <v>0</v>
      </c>
      <c r="BI138" s="200">
        <f>IF(N138="nulová",J138,0)</f>
        <v>0</v>
      </c>
      <c r="BJ138" s="22" t="s">
        <v>1080</v>
      </c>
      <c r="BK138" s="200">
        <f>ROUND(I138*H138,2)</f>
        <v>0</v>
      </c>
      <c r="BL138" s="22" t="s">
        <v>1150</v>
      </c>
      <c r="BM138" s="22" t="s">
        <v>543</v>
      </c>
    </row>
    <row r="139" spans="2:47" s="1" customFormat="1" ht="162">
      <c r="B139" s="39"/>
      <c r="C139" s="61"/>
      <c r="D139" s="205" t="s">
        <v>1213</v>
      </c>
      <c r="E139" s="61"/>
      <c r="F139" s="206" t="s">
        <v>535</v>
      </c>
      <c r="G139" s="61"/>
      <c r="H139" s="61"/>
      <c r="I139" s="157"/>
      <c r="J139" s="61"/>
      <c r="K139" s="61"/>
      <c r="L139" s="59"/>
      <c r="M139" s="207"/>
      <c r="N139" s="40"/>
      <c r="O139" s="40"/>
      <c r="P139" s="40"/>
      <c r="Q139" s="40"/>
      <c r="R139" s="40"/>
      <c r="S139" s="40"/>
      <c r="T139" s="76"/>
      <c r="AT139" s="22" t="s">
        <v>1213</v>
      </c>
      <c r="AU139" s="22" t="s">
        <v>1082</v>
      </c>
    </row>
    <row r="140" spans="2:65" s="1" customFormat="1" ht="25.5" customHeight="1">
      <c r="B140" s="39"/>
      <c r="C140" s="189" t="s">
        <v>544</v>
      </c>
      <c r="D140" s="189" t="s">
        <v>1135</v>
      </c>
      <c r="E140" s="190" t="s">
        <v>545</v>
      </c>
      <c r="F140" s="191" t="s">
        <v>546</v>
      </c>
      <c r="G140" s="192" t="s">
        <v>1217</v>
      </c>
      <c r="H140" s="193">
        <v>117.7</v>
      </c>
      <c r="I140" s="194"/>
      <c r="J140" s="195">
        <f>ROUND(I140*H140,2)</f>
        <v>0</v>
      </c>
      <c r="K140" s="191" t="s">
        <v>1143</v>
      </c>
      <c r="L140" s="59"/>
      <c r="M140" s="196" t="s">
        <v>1022</v>
      </c>
      <c r="N140" s="197" t="s">
        <v>1043</v>
      </c>
      <c r="O140" s="40"/>
      <c r="P140" s="198">
        <f>O140*H140</f>
        <v>0</v>
      </c>
      <c r="Q140" s="198">
        <v>0</v>
      </c>
      <c r="R140" s="198">
        <f>Q140*H140</f>
        <v>0</v>
      </c>
      <c r="S140" s="198">
        <v>0</v>
      </c>
      <c r="T140" s="199">
        <f>S140*H140</f>
        <v>0</v>
      </c>
      <c r="AR140" s="22" t="s">
        <v>1150</v>
      </c>
      <c r="AT140" s="22" t="s">
        <v>1135</v>
      </c>
      <c r="AU140" s="22" t="s">
        <v>1082</v>
      </c>
      <c r="AY140" s="22" t="s">
        <v>1132</v>
      </c>
      <c r="BE140" s="200">
        <f>IF(N140="základní",J140,0)</f>
        <v>0</v>
      </c>
      <c r="BF140" s="200">
        <f>IF(N140="snížená",J140,0)</f>
        <v>0</v>
      </c>
      <c r="BG140" s="200">
        <f>IF(N140="zákl. přenesená",J140,0)</f>
        <v>0</v>
      </c>
      <c r="BH140" s="200">
        <f>IF(N140="sníž. přenesená",J140,0)</f>
        <v>0</v>
      </c>
      <c r="BI140" s="200">
        <f>IF(N140="nulová",J140,0)</f>
        <v>0</v>
      </c>
      <c r="BJ140" s="22" t="s">
        <v>1080</v>
      </c>
      <c r="BK140" s="200">
        <f>ROUND(I140*H140,2)</f>
        <v>0</v>
      </c>
      <c r="BL140" s="22" t="s">
        <v>1150</v>
      </c>
      <c r="BM140" s="22" t="s">
        <v>547</v>
      </c>
    </row>
    <row r="141" spans="2:47" s="1" customFormat="1" ht="121.5">
      <c r="B141" s="39"/>
      <c r="C141" s="61"/>
      <c r="D141" s="205" t="s">
        <v>1213</v>
      </c>
      <c r="E141" s="61"/>
      <c r="F141" s="206" t="s">
        <v>548</v>
      </c>
      <c r="G141" s="61"/>
      <c r="H141" s="61"/>
      <c r="I141" s="157"/>
      <c r="J141" s="61"/>
      <c r="K141" s="61"/>
      <c r="L141" s="59"/>
      <c r="M141" s="207"/>
      <c r="N141" s="40"/>
      <c r="O141" s="40"/>
      <c r="P141" s="40"/>
      <c r="Q141" s="40"/>
      <c r="R141" s="40"/>
      <c r="S141" s="40"/>
      <c r="T141" s="76"/>
      <c r="AT141" s="22" t="s">
        <v>1213</v>
      </c>
      <c r="AU141" s="22" t="s">
        <v>1082</v>
      </c>
    </row>
    <row r="142" spans="2:65" s="1" customFormat="1" ht="25.5" customHeight="1">
      <c r="B142" s="39"/>
      <c r="C142" s="189" t="s">
        <v>549</v>
      </c>
      <c r="D142" s="189" t="s">
        <v>1135</v>
      </c>
      <c r="E142" s="190" t="s">
        <v>550</v>
      </c>
      <c r="F142" s="191" t="s">
        <v>551</v>
      </c>
      <c r="G142" s="192" t="s">
        <v>1217</v>
      </c>
      <c r="H142" s="193">
        <v>117.7</v>
      </c>
      <c r="I142" s="194"/>
      <c r="J142" s="195">
        <f>ROUND(I142*H142,2)</f>
        <v>0</v>
      </c>
      <c r="K142" s="191" t="s">
        <v>1143</v>
      </c>
      <c r="L142" s="59"/>
      <c r="M142" s="196" t="s">
        <v>1022</v>
      </c>
      <c r="N142" s="197" t="s">
        <v>1043</v>
      </c>
      <c r="O142" s="40"/>
      <c r="P142" s="198">
        <f>O142*H142</f>
        <v>0</v>
      </c>
      <c r="Q142" s="198">
        <v>0</v>
      </c>
      <c r="R142" s="198">
        <f>Q142*H142</f>
        <v>0</v>
      </c>
      <c r="S142" s="198">
        <v>0</v>
      </c>
      <c r="T142" s="199">
        <f>S142*H142</f>
        <v>0</v>
      </c>
      <c r="AR142" s="22" t="s">
        <v>1150</v>
      </c>
      <c r="AT142" s="22" t="s">
        <v>1135</v>
      </c>
      <c r="AU142" s="22" t="s">
        <v>1082</v>
      </c>
      <c r="AY142" s="22" t="s">
        <v>1132</v>
      </c>
      <c r="BE142" s="200">
        <f>IF(N142="základní",J142,0)</f>
        <v>0</v>
      </c>
      <c r="BF142" s="200">
        <f>IF(N142="snížená",J142,0)</f>
        <v>0</v>
      </c>
      <c r="BG142" s="200">
        <f>IF(N142="zákl. přenesená",J142,0)</f>
        <v>0</v>
      </c>
      <c r="BH142" s="200">
        <f>IF(N142="sníž. přenesená",J142,0)</f>
        <v>0</v>
      </c>
      <c r="BI142" s="200">
        <f>IF(N142="nulová",J142,0)</f>
        <v>0</v>
      </c>
      <c r="BJ142" s="22" t="s">
        <v>1080</v>
      </c>
      <c r="BK142" s="200">
        <f>ROUND(I142*H142,2)</f>
        <v>0</v>
      </c>
      <c r="BL142" s="22" t="s">
        <v>1150</v>
      </c>
      <c r="BM142" s="22" t="s">
        <v>552</v>
      </c>
    </row>
    <row r="143" spans="2:47" s="1" customFormat="1" ht="121.5">
      <c r="B143" s="39"/>
      <c r="C143" s="61"/>
      <c r="D143" s="205" t="s">
        <v>1213</v>
      </c>
      <c r="E143" s="61"/>
      <c r="F143" s="206" t="s">
        <v>553</v>
      </c>
      <c r="G143" s="61"/>
      <c r="H143" s="61"/>
      <c r="I143" s="157"/>
      <c r="J143" s="61"/>
      <c r="K143" s="61"/>
      <c r="L143" s="59"/>
      <c r="M143" s="207"/>
      <c r="N143" s="40"/>
      <c r="O143" s="40"/>
      <c r="P143" s="40"/>
      <c r="Q143" s="40"/>
      <c r="R143" s="40"/>
      <c r="S143" s="40"/>
      <c r="T143" s="76"/>
      <c r="AT143" s="22" t="s">
        <v>1213</v>
      </c>
      <c r="AU143" s="22" t="s">
        <v>1082</v>
      </c>
    </row>
    <row r="144" spans="2:65" s="1" customFormat="1" ht="16.5" customHeight="1">
      <c r="B144" s="39"/>
      <c r="C144" s="208" t="s">
        <v>554</v>
      </c>
      <c r="D144" s="208" t="s">
        <v>515</v>
      </c>
      <c r="E144" s="209" t="s">
        <v>555</v>
      </c>
      <c r="F144" s="210" t="s">
        <v>556</v>
      </c>
      <c r="G144" s="211" t="s">
        <v>557</v>
      </c>
      <c r="H144" s="212">
        <v>1.766</v>
      </c>
      <c r="I144" s="213"/>
      <c r="J144" s="214">
        <f>ROUND(I144*H144,2)</f>
        <v>0</v>
      </c>
      <c r="K144" s="210" t="s">
        <v>1143</v>
      </c>
      <c r="L144" s="215"/>
      <c r="M144" s="216" t="s">
        <v>1022</v>
      </c>
      <c r="N144" s="217" t="s">
        <v>1043</v>
      </c>
      <c r="O144" s="40"/>
      <c r="P144" s="198">
        <f>O144*H144</f>
        <v>0</v>
      </c>
      <c r="Q144" s="198">
        <v>0.001</v>
      </c>
      <c r="R144" s="198">
        <f>Q144*H144</f>
        <v>0.001766</v>
      </c>
      <c r="S144" s="198">
        <v>0</v>
      </c>
      <c r="T144" s="199">
        <f>S144*H144</f>
        <v>0</v>
      </c>
      <c r="AR144" s="22" t="s">
        <v>1166</v>
      </c>
      <c r="AT144" s="22" t="s">
        <v>515</v>
      </c>
      <c r="AU144" s="22" t="s">
        <v>1082</v>
      </c>
      <c r="AY144" s="22" t="s">
        <v>1132</v>
      </c>
      <c r="BE144" s="200">
        <f>IF(N144="základní",J144,0)</f>
        <v>0</v>
      </c>
      <c r="BF144" s="200">
        <f>IF(N144="snížená",J144,0)</f>
        <v>0</v>
      </c>
      <c r="BG144" s="200">
        <f>IF(N144="zákl. přenesená",J144,0)</f>
        <v>0</v>
      </c>
      <c r="BH144" s="200">
        <f>IF(N144="sníž. přenesená",J144,0)</f>
        <v>0</v>
      </c>
      <c r="BI144" s="200">
        <f>IF(N144="nulová",J144,0)</f>
        <v>0</v>
      </c>
      <c r="BJ144" s="22" t="s">
        <v>1080</v>
      </c>
      <c r="BK144" s="200">
        <f>ROUND(I144*H144,2)</f>
        <v>0</v>
      </c>
      <c r="BL144" s="22" t="s">
        <v>1150</v>
      </c>
      <c r="BM144" s="22" t="s">
        <v>558</v>
      </c>
    </row>
    <row r="145" spans="2:65" s="1" customFormat="1" ht="25.5" customHeight="1">
      <c r="B145" s="39"/>
      <c r="C145" s="189" t="s">
        <v>559</v>
      </c>
      <c r="D145" s="189" t="s">
        <v>1135</v>
      </c>
      <c r="E145" s="190" t="s">
        <v>560</v>
      </c>
      <c r="F145" s="191" t="s">
        <v>561</v>
      </c>
      <c r="G145" s="192" t="s">
        <v>1217</v>
      </c>
      <c r="H145" s="193">
        <v>117.7</v>
      </c>
      <c r="I145" s="194"/>
      <c r="J145" s="195">
        <f>ROUND(I145*H145,2)</f>
        <v>0</v>
      </c>
      <c r="K145" s="191" t="s">
        <v>1143</v>
      </c>
      <c r="L145" s="59"/>
      <c r="M145" s="196" t="s">
        <v>1022</v>
      </c>
      <c r="N145" s="197" t="s">
        <v>1043</v>
      </c>
      <c r="O145" s="40"/>
      <c r="P145" s="198">
        <f>O145*H145</f>
        <v>0</v>
      </c>
      <c r="Q145" s="198">
        <v>0</v>
      </c>
      <c r="R145" s="198">
        <f>Q145*H145</f>
        <v>0</v>
      </c>
      <c r="S145" s="198">
        <v>0</v>
      </c>
      <c r="T145" s="199">
        <f>S145*H145</f>
        <v>0</v>
      </c>
      <c r="AR145" s="22" t="s">
        <v>1150</v>
      </c>
      <c r="AT145" s="22" t="s">
        <v>1135</v>
      </c>
      <c r="AU145" s="22" t="s">
        <v>1082</v>
      </c>
      <c r="AY145" s="22" t="s">
        <v>1132</v>
      </c>
      <c r="BE145" s="200">
        <f>IF(N145="základní",J145,0)</f>
        <v>0</v>
      </c>
      <c r="BF145" s="200">
        <f>IF(N145="snížená",J145,0)</f>
        <v>0</v>
      </c>
      <c r="BG145" s="200">
        <f>IF(N145="zákl. přenesená",J145,0)</f>
        <v>0</v>
      </c>
      <c r="BH145" s="200">
        <f>IF(N145="sníž. přenesená",J145,0)</f>
        <v>0</v>
      </c>
      <c r="BI145" s="200">
        <f>IF(N145="nulová",J145,0)</f>
        <v>0</v>
      </c>
      <c r="BJ145" s="22" t="s">
        <v>1080</v>
      </c>
      <c r="BK145" s="200">
        <f>ROUND(I145*H145,2)</f>
        <v>0</v>
      </c>
      <c r="BL145" s="22" t="s">
        <v>1150</v>
      </c>
      <c r="BM145" s="22" t="s">
        <v>562</v>
      </c>
    </row>
    <row r="146" spans="2:47" s="1" customFormat="1" ht="162">
      <c r="B146" s="39"/>
      <c r="C146" s="61"/>
      <c r="D146" s="205" t="s">
        <v>1213</v>
      </c>
      <c r="E146" s="61"/>
      <c r="F146" s="206" t="s">
        <v>563</v>
      </c>
      <c r="G146" s="61"/>
      <c r="H146" s="61"/>
      <c r="I146" s="157"/>
      <c r="J146" s="61"/>
      <c r="K146" s="61"/>
      <c r="L146" s="59"/>
      <c r="M146" s="207"/>
      <c r="N146" s="40"/>
      <c r="O146" s="40"/>
      <c r="P146" s="40"/>
      <c r="Q146" s="40"/>
      <c r="R146" s="40"/>
      <c r="S146" s="40"/>
      <c r="T146" s="76"/>
      <c r="AT146" s="22" t="s">
        <v>1213</v>
      </c>
      <c r="AU146" s="22" t="s">
        <v>1082</v>
      </c>
    </row>
    <row r="147" spans="2:65" s="1" customFormat="1" ht="25.5" customHeight="1">
      <c r="B147" s="39"/>
      <c r="C147" s="189" t="s">
        <v>564</v>
      </c>
      <c r="D147" s="189" t="s">
        <v>1135</v>
      </c>
      <c r="E147" s="190" t="s">
        <v>565</v>
      </c>
      <c r="F147" s="191" t="s">
        <v>561</v>
      </c>
      <c r="G147" s="192" t="s">
        <v>1217</v>
      </c>
      <c r="H147" s="193">
        <v>308.55</v>
      </c>
      <c r="I147" s="194"/>
      <c r="J147" s="195">
        <f>ROUND(I147*H147,2)</f>
        <v>0</v>
      </c>
      <c r="K147" s="191" t="s">
        <v>1022</v>
      </c>
      <c r="L147" s="59"/>
      <c r="M147" s="196" t="s">
        <v>1022</v>
      </c>
      <c r="N147" s="197" t="s">
        <v>1043</v>
      </c>
      <c r="O147" s="40"/>
      <c r="P147" s="198">
        <f>O147*H147</f>
        <v>0</v>
      </c>
      <c r="Q147" s="198">
        <v>0</v>
      </c>
      <c r="R147" s="198">
        <f>Q147*H147</f>
        <v>0</v>
      </c>
      <c r="S147" s="198">
        <v>0</v>
      </c>
      <c r="T147" s="199">
        <f>S147*H147</f>
        <v>0</v>
      </c>
      <c r="AR147" s="22" t="s">
        <v>1150</v>
      </c>
      <c r="AT147" s="22" t="s">
        <v>1135</v>
      </c>
      <c r="AU147" s="22" t="s">
        <v>1082</v>
      </c>
      <c r="AY147" s="22" t="s">
        <v>1132</v>
      </c>
      <c r="BE147" s="200">
        <f>IF(N147="základní",J147,0)</f>
        <v>0</v>
      </c>
      <c r="BF147" s="200">
        <f>IF(N147="snížená",J147,0)</f>
        <v>0</v>
      </c>
      <c r="BG147" s="200">
        <f>IF(N147="zákl. přenesená",J147,0)</f>
        <v>0</v>
      </c>
      <c r="BH147" s="200">
        <f>IF(N147="sníž. přenesená",J147,0)</f>
        <v>0</v>
      </c>
      <c r="BI147" s="200">
        <f>IF(N147="nulová",J147,0)</f>
        <v>0</v>
      </c>
      <c r="BJ147" s="22" t="s">
        <v>1080</v>
      </c>
      <c r="BK147" s="200">
        <f>ROUND(I147*H147,2)</f>
        <v>0</v>
      </c>
      <c r="BL147" s="22" t="s">
        <v>1150</v>
      </c>
      <c r="BM147" s="22" t="s">
        <v>566</v>
      </c>
    </row>
    <row r="148" spans="2:47" s="1" customFormat="1" ht="162">
      <c r="B148" s="39"/>
      <c r="C148" s="61"/>
      <c r="D148" s="205" t="s">
        <v>1213</v>
      </c>
      <c r="E148" s="61"/>
      <c r="F148" s="206" t="s">
        <v>563</v>
      </c>
      <c r="G148" s="61"/>
      <c r="H148" s="61"/>
      <c r="I148" s="157"/>
      <c r="J148" s="61"/>
      <c r="K148" s="61"/>
      <c r="L148" s="59"/>
      <c r="M148" s="207"/>
      <c r="N148" s="40"/>
      <c r="O148" s="40"/>
      <c r="P148" s="40"/>
      <c r="Q148" s="40"/>
      <c r="R148" s="40"/>
      <c r="S148" s="40"/>
      <c r="T148" s="76"/>
      <c r="AT148" s="22" t="s">
        <v>1213</v>
      </c>
      <c r="AU148" s="22" t="s">
        <v>1082</v>
      </c>
    </row>
    <row r="149" spans="2:63" s="10" customFormat="1" ht="29.25" customHeight="1">
      <c r="B149" s="173"/>
      <c r="C149" s="174"/>
      <c r="D149" s="175" t="s">
        <v>1071</v>
      </c>
      <c r="E149" s="187" t="s">
        <v>1082</v>
      </c>
      <c r="F149" s="187" t="s">
        <v>567</v>
      </c>
      <c r="G149" s="174"/>
      <c r="H149" s="174"/>
      <c r="I149" s="177"/>
      <c r="J149" s="188">
        <f>BK149</f>
        <v>0</v>
      </c>
      <c r="K149" s="174"/>
      <c r="L149" s="179"/>
      <c r="M149" s="180"/>
      <c r="N149" s="181"/>
      <c r="O149" s="181"/>
      <c r="P149" s="182">
        <f>SUM(P150:P156)</f>
        <v>0</v>
      </c>
      <c r="Q149" s="181"/>
      <c r="R149" s="182">
        <f>SUM(R150:R156)</f>
        <v>58.28680799999999</v>
      </c>
      <c r="S149" s="181"/>
      <c r="T149" s="183">
        <f>SUM(T150:T156)</f>
        <v>0</v>
      </c>
      <c r="AR149" s="184" t="s">
        <v>1080</v>
      </c>
      <c r="AT149" s="185" t="s">
        <v>1071</v>
      </c>
      <c r="AU149" s="185" t="s">
        <v>1080</v>
      </c>
      <c r="AY149" s="184" t="s">
        <v>1132</v>
      </c>
      <c r="BK149" s="186">
        <f>SUM(BK150:BK156)</f>
        <v>0</v>
      </c>
    </row>
    <row r="150" spans="2:65" s="1" customFormat="1" ht="38.25" customHeight="1">
      <c r="B150" s="39"/>
      <c r="C150" s="189" t="s">
        <v>568</v>
      </c>
      <c r="D150" s="189" t="s">
        <v>1135</v>
      </c>
      <c r="E150" s="190" t="s">
        <v>569</v>
      </c>
      <c r="F150" s="191" t="s">
        <v>570</v>
      </c>
      <c r="G150" s="192" t="s">
        <v>1217</v>
      </c>
      <c r="H150" s="193">
        <v>236</v>
      </c>
      <c r="I150" s="194"/>
      <c r="J150" s="195">
        <f>ROUND(I150*H150,2)</f>
        <v>0</v>
      </c>
      <c r="K150" s="191" t="s">
        <v>1143</v>
      </c>
      <c r="L150" s="59"/>
      <c r="M150" s="196" t="s">
        <v>1022</v>
      </c>
      <c r="N150" s="197" t="s">
        <v>1043</v>
      </c>
      <c r="O150" s="40"/>
      <c r="P150" s="198">
        <f>O150*H150</f>
        <v>0</v>
      </c>
      <c r="Q150" s="198">
        <v>0.00027</v>
      </c>
      <c r="R150" s="198">
        <f>Q150*H150</f>
        <v>0.06372</v>
      </c>
      <c r="S150" s="198">
        <v>0</v>
      </c>
      <c r="T150" s="199">
        <f>S150*H150</f>
        <v>0</v>
      </c>
      <c r="AR150" s="22" t="s">
        <v>1150</v>
      </c>
      <c r="AT150" s="22" t="s">
        <v>1135</v>
      </c>
      <c r="AU150" s="22" t="s">
        <v>1082</v>
      </c>
      <c r="AY150" s="22" t="s">
        <v>1132</v>
      </c>
      <c r="BE150" s="200">
        <f>IF(N150="základní",J150,0)</f>
        <v>0</v>
      </c>
      <c r="BF150" s="200">
        <f>IF(N150="snížená",J150,0)</f>
        <v>0</v>
      </c>
      <c r="BG150" s="200">
        <f>IF(N150="zákl. přenesená",J150,0)</f>
        <v>0</v>
      </c>
      <c r="BH150" s="200">
        <f>IF(N150="sníž. přenesená",J150,0)</f>
        <v>0</v>
      </c>
      <c r="BI150" s="200">
        <f>IF(N150="nulová",J150,0)</f>
        <v>0</v>
      </c>
      <c r="BJ150" s="22" t="s">
        <v>1080</v>
      </c>
      <c r="BK150" s="200">
        <f>ROUND(I150*H150,2)</f>
        <v>0</v>
      </c>
      <c r="BL150" s="22" t="s">
        <v>1150</v>
      </c>
      <c r="BM150" s="22" t="s">
        <v>571</v>
      </c>
    </row>
    <row r="151" spans="2:47" s="1" customFormat="1" ht="162">
      <c r="B151" s="39"/>
      <c r="C151" s="61"/>
      <c r="D151" s="205" t="s">
        <v>1213</v>
      </c>
      <c r="E151" s="61"/>
      <c r="F151" s="206" t="s">
        <v>572</v>
      </c>
      <c r="G151" s="61"/>
      <c r="H151" s="61"/>
      <c r="I151" s="157"/>
      <c r="J151" s="61"/>
      <c r="K151" s="61"/>
      <c r="L151" s="59"/>
      <c r="M151" s="207"/>
      <c r="N151" s="40"/>
      <c r="O151" s="40"/>
      <c r="P151" s="40"/>
      <c r="Q151" s="40"/>
      <c r="R151" s="40"/>
      <c r="S151" s="40"/>
      <c r="T151" s="76"/>
      <c r="AT151" s="22" t="s">
        <v>1213</v>
      </c>
      <c r="AU151" s="22" t="s">
        <v>1082</v>
      </c>
    </row>
    <row r="152" spans="2:65" s="1" customFormat="1" ht="16.5" customHeight="1">
      <c r="B152" s="39"/>
      <c r="C152" s="208" t="s">
        <v>573</v>
      </c>
      <c r="D152" s="208" t="s">
        <v>515</v>
      </c>
      <c r="E152" s="209" t="s">
        <v>574</v>
      </c>
      <c r="F152" s="210" t="s">
        <v>575</v>
      </c>
      <c r="G152" s="211" t="s">
        <v>1217</v>
      </c>
      <c r="H152" s="212">
        <v>240.72</v>
      </c>
      <c r="I152" s="213"/>
      <c r="J152" s="214">
        <f>ROUND(I152*H152,2)</f>
        <v>0</v>
      </c>
      <c r="K152" s="210" t="s">
        <v>1143</v>
      </c>
      <c r="L152" s="215"/>
      <c r="M152" s="216" t="s">
        <v>1022</v>
      </c>
      <c r="N152" s="217" t="s">
        <v>1043</v>
      </c>
      <c r="O152" s="40"/>
      <c r="P152" s="198">
        <f>O152*H152</f>
        <v>0</v>
      </c>
      <c r="Q152" s="198">
        <v>0.0004</v>
      </c>
      <c r="R152" s="198">
        <f>Q152*H152</f>
        <v>0.096288</v>
      </c>
      <c r="S152" s="198">
        <v>0</v>
      </c>
      <c r="T152" s="199">
        <f>S152*H152</f>
        <v>0</v>
      </c>
      <c r="AR152" s="22" t="s">
        <v>1166</v>
      </c>
      <c r="AT152" s="22" t="s">
        <v>515</v>
      </c>
      <c r="AU152" s="22" t="s">
        <v>1082</v>
      </c>
      <c r="AY152" s="22" t="s">
        <v>1132</v>
      </c>
      <c r="BE152" s="200">
        <f>IF(N152="základní",J152,0)</f>
        <v>0</v>
      </c>
      <c r="BF152" s="200">
        <f>IF(N152="snížená",J152,0)</f>
        <v>0</v>
      </c>
      <c r="BG152" s="200">
        <f>IF(N152="zákl. přenesená",J152,0)</f>
        <v>0</v>
      </c>
      <c r="BH152" s="200">
        <f>IF(N152="sníž. přenesená",J152,0)</f>
        <v>0</v>
      </c>
      <c r="BI152" s="200">
        <f>IF(N152="nulová",J152,0)</f>
        <v>0</v>
      </c>
      <c r="BJ152" s="22" t="s">
        <v>1080</v>
      </c>
      <c r="BK152" s="200">
        <f>ROUND(I152*H152,2)</f>
        <v>0</v>
      </c>
      <c r="BL152" s="22" t="s">
        <v>1150</v>
      </c>
      <c r="BM152" s="22" t="s">
        <v>576</v>
      </c>
    </row>
    <row r="153" spans="2:51" s="11" customFormat="1" ht="13.5">
      <c r="B153" s="218"/>
      <c r="C153" s="219"/>
      <c r="D153" s="205" t="s">
        <v>529</v>
      </c>
      <c r="E153" s="228" t="s">
        <v>1022</v>
      </c>
      <c r="F153" s="220" t="s">
        <v>577</v>
      </c>
      <c r="G153" s="219"/>
      <c r="H153" s="221">
        <v>240.72</v>
      </c>
      <c r="I153" s="222"/>
      <c r="J153" s="219"/>
      <c r="K153" s="219"/>
      <c r="L153" s="223"/>
      <c r="M153" s="224"/>
      <c r="N153" s="225"/>
      <c r="O153" s="225"/>
      <c r="P153" s="225"/>
      <c r="Q153" s="225"/>
      <c r="R153" s="225"/>
      <c r="S153" s="225"/>
      <c r="T153" s="226"/>
      <c r="AT153" s="227" t="s">
        <v>529</v>
      </c>
      <c r="AU153" s="227" t="s">
        <v>1082</v>
      </c>
      <c r="AV153" s="11" t="s">
        <v>1082</v>
      </c>
      <c r="AW153" s="11" t="s">
        <v>1035</v>
      </c>
      <c r="AX153" s="11" t="s">
        <v>1072</v>
      </c>
      <c r="AY153" s="227" t="s">
        <v>1132</v>
      </c>
    </row>
    <row r="154" spans="2:51" s="12" customFormat="1" ht="13.5">
      <c r="B154" s="229"/>
      <c r="C154" s="230"/>
      <c r="D154" s="205" t="s">
        <v>529</v>
      </c>
      <c r="E154" s="231" t="s">
        <v>1022</v>
      </c>
      <c r="F154" s="232" t="s">
        <v>578</v>
      </c>
      <c r="G154" s="230"/>
      <c r="H154" s="233">
        <v>240.72</v>
      </c>
      <c r="I154" s="234"/>
      <c r="J154" s="230"/>
      <c r="K154" s="230"/>
      <c r="L154" s="235"/>
      <c r="M154" s="236"/>
      <c r="N154" s="237"/>
      <c r="O154" s="237"/>
      <c r="P154" s="237"/>
      <c r="Q154" s="237"/>
      <c r="R154" s="237"/>
      <c r="S154" s="237"/>
      <c r="T154" s="238"/>
      <c r="AT154" s="239" t="s">
        <v>529</v>
      </c>
      <c r="AU154" s="239" t="s">
        <v>1082</v>
      </c>
      <c r="AV154" s="12" t="s">
        <v>1150</v>
      </c>
      <c r="AW154" s="12" t="s">
        <v>1035</v>
      </c>
      <c r="AX154" s="12" t="s">
        <v>1080</v>
      </c>
      <c r="AY154" s="239" t="s">
        <v>1132</v>
      </c>
    </row>
    <row r="155" spans="2:65" s="1" customFormat="1" ht="38.25" customHeight="1">
      <c r="B155" s="39"/>
      <c r="C155" s="189" t="s">
        <v>579</v>
      </c>
      <c r="D155" s="189" t="s">
        <v>1135</v>
      </c>
      <c r="E155" s="190" t="s">
        <v>580</v>
      </c>
      <c r="F155" s="191" t="s">
        <v>581</v>
      </c>
      <c r="G155" s="192" t="s">
        <v>1246</v>
      </c>
      <c r="H155" s="193">
        <v>236</v>
      </c>
      <c r="I155" s="194"/>
      <c r="J155" s="195">
        <f>ROUND(I155*H155,2)</f>
        <v>0</v>
      </c>
      <c r="K155" s="191" t="s">
        <v>1143</v>
      </c>
      <c r="L155" s="59"/>
      <c r="M155" s="196" t="s">
        <v>1022</v>
      </c>
      <c r="N155" s="197" t="s">
        <v>1043</v>
      </c>
      <c r="O155" s="40"/>
      <c r="P155" s="198">
        <f>O155*H155</f>
        <v>0</v>
      </c>
      <c r="Q155" s="198">
        <v>0.2463</v>
      </c>
      <c r="R155" s="198">
        <f>Q155*H155</f>
        <v>58.126799999999996</v>
      </c>
      <c r="S155" s="198">
        <v>0</v>
      </c>
      <c r="T155" s="199">
        <f>S155*H155</f>
        <v>0</v>
      </c>
      <c r="AR155" s="22" t="s">
        <v>1150</v>
      </c>
      <c r="AT155" s="22" t="s">
        <v>1135</v>
      </c>
      <c r="AU155" s="22" t="s">
        <v>1082</v>
      </c>
      <c r="AY155" s="22" t="s">
        <v>1132</v>
      </c>
      <c r="BE155" s="200">
        <f>IF(N155="základní",J155,0)</f>
        <v>0</v>
      </c>
      <c r="BF155" s="200">
        <f>IF(N155="snížená",J155,0)</f>
        <v>0</v>
      </c>
      <c r="BG155" s="200">
        <f>IF(N155="zákl. přenesená",J155,0)</f>
        <v>0</v>
      </c>
      <c r="BH155" s="200">
        <f>IF(N155="sníž. přenesená",J155,0)</f>
        <v>0</v>
      </c>
      <c r="BI155" s="200">
        <f>IF(N155="nulová",J155,0)</f>
        <v>0</v>
      </c>
      <c r="BJ155" s="22" t="s">
        <v>1080</v>
      </c>
      <c r="BK155" s="200">
        <f>ROUND(I155*H155,2)</f>
        <v>0</v>
      </c>
      <c r="BL155" s="22" t="s">
        <v>1150</v>
      </c>
      <c r="BM155" s="22" t="s">
        <v>582</v>
      </c>
    </row>
    <row r="156" spans="2:65" s="1" customFormat="1" ht="25.5" customHeight="1">
      <c r="B156" s="39"/>
      <c r="C156" s="189" t="s">
        <v>583</v>
      </c>
      <c r="D156" s="189" t="s">
        <v>1135</v>
      </c>
      <c r="E156" s="190" t="s">
        <v>584</v>
      </c>
      <c r="F156" s="191" t="s">
        <v>585</v>
      </c>
      <c r="G156" s="192" t="s">
        <v>1246</v>
      </c>
      <c r="H156" s="193">
        <v>56</v>
      </c>
      <c r="I156" s="194"/>
      <c r="J156" s="195">
        <f>ROUND(I156*H156,2)</f>
        <v>0</v>
      </c>
      <c r="K156" s="191" t="s">
        <v>1022</v>
      </c>
      <c r="L156" s="59"/>
      <c r="M156" s="196" t="s">
        <v>1022</v>
      </c>
      <c r="N156" s="197" t="s">
        <v>1043</v>
      </c>
      <c r="O156" s="40"/>
      <c r="P156" s="198">
        <f>O156*H156</f>
        <v>0</v>
      </c>
      <c r="Q156" s="198">
        <v>0</v>
      </c>
      <c r="R156" s="198">
        <f>Q156*H156</f>
        <v>0</v>
      </c>
      <c r="S156" s="198">
        <v>0</v>
      </c>
      <c r="T156" s="199">
        <f>S156*H156</f>
        <v>0</v>
      </c>
      <c r="AR156" s="22" t="s">
        <v>1150</v>
      </c>
      <c r="AT156" s="22" t="s">
        <v>1135</v>
      </c>
      <c r="AU156" s="22" t="s">
        <v>1082</v>
      </c>
      <c r="AY156" s="22" t="s">
        <v>1132</v>
      </c>
      <c r="BE156" s="200">
        <f>IF(N156="základní",J156,0)</f>
        <v>0</v>
      </c>
      <c r="BF156" s="200">
        <f>IF(N156="snížená",J156,0)</f>
        <v>0</v>
      </c>
      <c r="BG156" s="200">
        <f>IF(N156="zákl. přenesená",J156,0)</f>
        <v>0</v>
      </c>
      <c r="BH156" s="200">
        <f>IF(N156="sníž. přenesená",J156,0)</f>
        <v>0</v>
      </c>
      <c r="BI156" s="200">
        <f>IF(N156="nulová",J156,0)</f>
        <v>0</v>
      </c>
      <c r="BJ156" s="22" t="s">
        <v>1080</v>
      </c>
      <c r="BK156" s="200">
        <f>ROUND(I156*H156,2)</f>
        <v>0</v>
      </c>
      <c r="BL156" s="22" t="s">
        <v>1150</v>
      </c>
      <c r="BM156" s="22" t="s">
        <v>586</v>
      </c>
    </row>
    <row r="157" spans="2:63" s="10" customFormat="1" ht="29.25" customHeight="1">
      <c r="B157" s="173"/>
      <c r="C157" s="174"/>
      <c r="D157" s="175" t="s">
        <v>1071</v>
      </c>
      <c r="E157" s="187" t="s">
        <v>1131</v>
      </c>
      <c r="F157" s="187" t="s">
        <v>587</v>
      </c>
      <c r="G157" s="174"/>
      <c r="H157" s="174"/>
      <c r="I157" s="177"/>
      <c r="J157" s="188">
        <f>BK157</f>
        <v>0</v>
      </c>
      <c r="K157" s="174"/>
      <c r="L157" s="179"/>
      <c r="M157" s="180"/>
      <c r="N157" s="181"/>
      <c r="O157" s="181"/>
      <c r="P157" s="182">
        <f>SUM(P158:P205)</f>
        <v>0</v>
      </c>
      <c r="Q157" s="181"/>
      <c r="R157" s="182">
        <f>SUM(R158:R205)</f>
        <v>181.90615</v>
      </c>
      <c r="S157" s="181"/>
      <c r="T157" s="183">
        <f>SUM(T158:T205)</f>
        <v>0</v>
      </c>
      <c r="AR157" s="184" t="s">
        <v>1080</v>
      </c>
      <c r="AT157" s="185" t="s">
        <v>1071</v>
      </c>
      <c r="AU157" s="185" t="s">
        <v>1080</v>
      </c>
      <c r="AY157" s="184" t="s">
        <v>1132</v>
      </c>
      <c r="BK157" s="186">
        <f>SUM(BK158:BK205)</f>
        <v>0</v>
      </c>
    </row>
    <row r="158" spans="2:65" s="1" customFormat="1" ht="25.5" customHeight="1">
      <c r="B158" s="39"/>
      <c r="C158" s="189" t="s">
        <v>588</v>
      </c>
      <c r="D158" s="189" t="s">
        <v>1135</v>
      </c>
      <c r="E158" s="190" t="s">
        <v>589</v>
      </c>
      <c r="F158" s="191" t="s">
        <v>590</v>
      </c>
      <c r="G158" s="192" t="s">
        <v>1217</v>
      </c>
      <c r="H158" s="193">
        <v>1022</v>
      </c>
      <c r="I158" s="194"/>
      <c r="J158" s="195">
        <f>ROUND(I158*H158,2)</f>
        <v>0</v>
      </c>
      <c r="K158" s="191" t="s">
        <v>1143</v>
      </c>
      <c r="L158" s="59"/>
      <c r="M158" s="196" t="s">
        <v>1022</v>
      </c>
      <c r="N158" s="197" t="s">
        <v>1043</v>
      </c>
      <c r="O158" s="40"/>
      <c r="P158" s="198">
        <f>O158*H158</f>
        <v>0</v>
      </c>
      <c r="Q158" s="198">
        <v>0</v>
      </c>
      <c r="R158" s="198">
        <f>Q158*H158</f>
        <v>0</v>
      </c>
      <c r="S158" s="198">
        <v>0</v>
      </c>
      <c r="T158" s="199">
        <f>S158*H158</f>
        <v>0</v>
      </c>
      <c r="AR158" s="22" t="s">
        <v>1150</v>
      </c>
      <c r="AT158" s="22" t="s">
        <v>1135</v>
      </c>
      <c r="AU158" s="22" t="s">
        <v>1082</v>
      </c>
      <c r="AY158" s="22" t="s">
        <v>1132</v>
      </c>
      <c r="BE158" s="200">
        <f>IF(N158="základní",J158,0)</f>
        <v>0</v>
      </c>
      <c r="BF158" s="200">
        <f>IF(N158="snížená",J158,0)</f>
        <v>0</v>
      </c>
      <c r="BG158" s="200">
        <f>IF(N158="zákl. přenesená",J158,0)</f>
        <v>0</v>
      </c>
      <c r="BH158" s="200">
        <f>IF(N158="sníž. přenesená",J158,0)</f>
        <v>0</v>
      </c>
      <c r="BI158" s="200">
        <f>IF(N158="nulová",J158,0)</f>
        <v>0</v>
      </c>
      <c r="BJ158" s="22" t="s">
        <v>1080</v>
      </c>
      <c r="BK158" s="200">
        <f>ROUND(I158*H158,2)</f>
        <v>0</v>
      </c>
      <c r="BL158" s="22" t="s">
        <v>1150</v>
      </c>
      <c r="BM158" s="22" t="s">
        <v>591</v>
      </c>
    </row>
    <row r="159" spans="2:51" s="11" customFormat="1" ht="13.5">
      <c r="B159" s="218"/>
      <c r="C159" s="219"/>
      <c r="D159" s="205" t="s">
        <v>529</v>
      </c>
      <c r="E159" s="228" t="s">
        <v>1022</v>
      </c>
      <c r="F159" s="220" t="s">
        <v>592</v>
      </c>
      <c r="G159" s="219"/>
      <c r="H159" s="221">
        <v>1022</v>
      </c>
      <c r="I159" s="222"/>
      <c r="J159" s="219"/>
      <c r="K159" s="219"/>
      <c r="L159" s="223"/>
      <c r="M159" s="224"/>
      <c r="N159" s="225"/>
      <c r="O159" s="225"/>
      <c r="P159" s="225"/>
      <c r="Q159" s="225"/>
      <c r="R159" s="225"/>
      <c r="S159" s="225"/>
      <c r="T159" s="226"/>
      <c r="AT159" s="227" t="s">
        <v>529</v>
      </c>
      <c r="AU159" s="227" t="s">
        <v>1082</v>
      </c>
      <c r="AV159" s="11" t="s">
        <v>1082</v>
      </c>
      <c r="AW159" s="11" t="s">
        <v>1035</v>
      </c>
      <c r="AX159" s="11" t="s">
        <v>1072</v>
      </c>
      <c r="AY159" s="227" t="s">
        <v>1132</v>
      </c>
    </row>
    <row r="160" spans="2:51" s="12" customFormat="1" ht="13.5">
      <c r="B160" s="229"/>
      <c r="C160" s="230"/>
      <c r="D160" s="205" t="s">
        <v>529</v>
      </c>
      <c r="E160" s="231" t="s">
        <v>1022</v>
      </c>
      <c r="F160" s="232" t="s">
        <v>578</v>
      </c>
      <c r="G160" s="230"/>
      <c r="H160" s="233">
        <v>1022</v>
      </c>
      <c r="I160" s="234"/>
      <c r="J160" s="230"/>
      <c r="K160" s="230"/>
      <c r="L160" s="235"/>
      <c r="M160" s="236"/>
      <c r="N160" s="237"/>
      <c r="O160" s="237"/>
      <c r="P160" s="237"/>
      <c r="Q160" s="237"/>
      <c r="R160" s="237"/>
      <c r="S160" s="237"/>
      <c r="T160" s="238"/>
      <c r="AT160" s="239" t="s">
        <v>529</v>
      </c>
      <c r="AU160" s="239" t="s">
        <v>1082</v>
      </c>
      <c r="AV160" s="12" t="s">
        <v>1150</v>
      </c>
      <c r="AW160" s="12" t="s">
        <v>1035</v>
      </c>
      <c r="AX160" s="12" t="s">
        <v>1080</v>
      </c>
      <c r="AY160" s="239" t="s">
        <v>1132</v>
      </c>
    </row>
    <row r="161" spans="2:65" s="1" customFormat="1" ht="25.5" customHeight="1">
      <c r="B161" s="39"/>
      <c r="C161" s="189" t="s">
        <v>593</v>
      </c>
      <c r="D161" s="189" t="s">
        <v>1135</v>
      </c>
      <c r="E161" s="190" t="s">
        <v>594</v>
      </c>
      <c r="F161" s="191" t="s">
        <v>595</v>
      </c>
      <c r="G161" s="192" t="s">
        <v>1217</v>
      </c>
      <c r="H161" s="193">
        <v>935</v>
      </c>
      <c r="I161" s="194"/>
      <c r="J161" s="195">
        <f>ROUND(I161*H161,2)</f>
        <v>0</v>
      </c>
      <c r="K161" s="191" t="s">
        <v>1143</v>
      </c>
      <c r="L161" s="59"/>
      <c r="M161" s="196" t="s">
        <v>1022</v>
      </c>
      <c r="N161" s="197" t="s">
        <v>1043</v>
      </c>
      <c r="O161" s="40"/>
      <c r="P161" s="198">
        <f>O161*H161</f>
        <v>0</v>
      </c>
      <c r="Q161" s="198">
        <v>0</v>
      </c>
      <c r="R161" s="198">
        <f>Q161*H161</f>
        <v>0</v>
      </c>
      <c r="S161" s="198">
        <v>0</v>
      </c>
      <c r="T161" s="199">
        <f>S161*H161</f>
        <v>0</v>
      </c>
      <c r="AR161" s="22" t="s">
        <v>1150</v>
      </c>
      <c r="AT161" s="22" t="s">
        <v>1135</v>
      </c>
      <c r="AU161" s="22" t="s">
        <v>1082</v>
      </c>
      <c r="AY161" s="22" t="s">
        <v>1132</v>
      </c>
      <c r="BE161" s="200">
        <f>IF(N161="základní",J161,0)</f>
        <v>0</v>
      </c>
      <c r="BF161" s="200">
        <f>IF(N161="snížená",J161,0)</f>
        <v>0</v>
      </c>
      <c r="BG161" s="200">
        <f>IF(N161="zákl. přenesená",J161,0)</f>
        <v>0</v>
      </c>
      <c r="BH161" s="200">
        <f>IF(N161="sníž. přenesená",J161,0)</f>
        <v>0</v>
      </c>
      <c r="BI161" s="200">
        <f>IF(N161="nulová",J161,0)</f>
        <v>0</v>
      </c>
      <c r="BJ161" s="22" t="s">
        <v>1080</v>
      </c>
      <c r="BK161" s="200">
        <f>ROUND(I161*H161,2)</f>
        <v>0</v>
      </c>
      <c r="BL161" s="22" t="s">
        <v>1150</v>
      </c>
      <c r="BM161" s="22" t="s">
        <v>596</v>
      </c>
    </row>
    <row r="162" spans="2:51" s="11" customFormat="1" ht="13.5">
      <c r="B162" s="218"/>
      <c r="C162" s="219"/>
      <c r="D162" s="205" t="s">
        <v>529</v>
      </c>
      <c r="E162" s="228" t="s">
        <v>1022</v>
      </c>
      <c r="F162" s="220" t="s">
        <v>597</v>
      </c>
      <c r="G162" s="219"/>
      <c r="H162" s="221">
        <v>935</v>
      </c>
      <c r="I162" s="222"/>
      <c r="J162" s="219"/>
      <c r="K162" s="219"/>
      <c r="L162" s="223"/>
      <c r="M162" s="224"/>
      <c r="N162" s="225"/>
      <c r="O162" s="225"/>
      <c r="P162" s="225"/>
      <c r="Q162" s="225"/>
      <c r="R162" s="225"/>
      <c r="S162" s="225"/>
      <c r="T162" s="226"/>
      <c r="AT162" s="227" t="s">
        <v>529</v>
      </c>
      <c r="AU162" s="227" t="s">
        <v>1082</v>
      </c>
      <c r="AV162" s="11" t="s">
        <v>1082</v>
      </c>
      <c r="AW162" s="11" t="s">
        <v>1035</v>
      </c>
      <c r="AX162" s="11" t="s">
        <v>1072</v>
      </c>
      <c r="AY162" s="227" t="s">
        <v>1132</v>
      </c>
    </row>
    <row r="163" spans="2:51" s="12" customFormat="1" ht="13.5">
      <c r="B163" s="229"/>
      <c r="C163" s="230"/>
      <c r="D163" s="205" t="s">
        <v>529</v>
      </c>
      <c r="E163" s="231" t="s">
        <v>1022</v>
      </c>
      <c r="F163" s="232" t="s">
        <v>578</v>
      </c>
      <c r="G163" s="230"/>
      <c r="H163" s="233">
        <v>935</v>
      </c>
      <c r="I163" s="234"/>
      <c r="J163" s="230"/>
      <c r="K163" s="230"/>
      <c r="L163" s="235"/>
      <c r="M163" s="236"/>
      <c r="N163" s="237"/>
      <c r="O163" s="237"/>
      <c r="P163" s="237"/>
      <c r="Q163" s="237"/>
      <c r="R163" s="237"/>
      <c r="S163" s="237"/>
      <c r="T163" s="238"/>
      <c r="AT163" s="239" t="s">
        <v>529</v>
      </c>
      <c r="AU163" s="239" t="s">
        <v>1082</v>
      </c>
      <c r="AV163" s="12" t="s">
        <v>1150</v>
      </c>
      <c r="AW163" s="12" t="s">
        <v>1035</v>
      </c>
      <c r="AX163" s="12" t="s">
        <v>1080</v>
      </c>
      <c r="AY163" s="239" t="s">
        <v>1132</v>
      </c>
    </row>
    <row r="164" spans="2:65" s="1" customFormat="1" ht="38.25" customHeight="1">
      <c r="B164" s="39"/>
      <c r="C164" s="189" t="s">
        <v>598</v>
      </c>
      <c r="D164" s="189" t="s">
        <v>1135</v>
      </c>
      <c r="E164" s="190" t="s">
        <v>599</v>
      </c>
      <c r="F164" s="191" t="s">
        <v>600</v>
      </c>
      <c r="G164" s="192" t="s">
        <v>1217</v>
      </c>
      <c r="H164" s="193">
        <v>935</v>
      </c>
      <c r="I164" s="194"/>
      <c r="J164" s="195">
        <f>ROUND(I164*H164,2)</f>
        <v>0</v>
      </c>
      <c r="K164" s="191" t="s">
        <v>1143</v>
      </c>
      <c r="L164" s="59"/>
      <c r="M164" s="196" t="s">
        <v>1022</v>
      </c>
      <c r="N164" s="197" t="s">
        <v>1043</v>
      </c>
      <c r="O164" s="40"/>
      <c r="P164" s="198">
        <f>O164*H164</f>
        <v>0</v>
      </c>
      <c r="Q164" s="198">
        <v>0</v>
      </c>
      <c r="R164" s="198">
        <f>Q164*H164</f>
        <v>0</v>
      </c>
      <c r="S164" s="198">
        <v>0</v>
      </c>
      <c r="T164" s="199">
        <f>S164*H164</f>
        <v>0</v>
      </c>
      <c r="AR164" s="22" t="s">
        <v>1150</v>
      </c>
      <c r="AT164" s="22" t="s">
        <v>1135</v>
      </c>
      <c r="AU164" s="22" t="s">
        <v>1082</v>
      </c>
      <c r="AY164" s="22" t="s">
        <v>1132</v>
      </c>
      <c r="BE164" s="200">
        <f>IF(N164="základní",J164,0)</f>
        <v>0</v>
      </c>
      <c r="BF164" s="200">
        <f>IF(N164="snížená",J164,0)</f>
        <v>0</v>
      </c>
      <c r="BG164" s="200">
        <f>IF(N164="zákl. přenesená",J164,0)</f>
        <v>0</v>
      </c>
      <c r="BH164" s="200">
        <f>IF(N164="sníž. přenesená",J164,0)</f>
        <v>0</v>
      </c>
      <c r="BI164" s="200">
        <f>IF(N164="nulová",J164,0)</f>
        <v>0</v>
      </c>
      <c r="BJ164" s="22" t="s">
        <v>1080</v>
      </c>
      <c r="BK164" s="200">
        <f>ROUND(I164*H164,2)</f>
        <v>0</v>
      </c>
      <c r="BL164" s="22" t="s">
        <v>1150</v>
      </c>
      <c r="BM164" s="22" t="s">
        <v>601</v>
      </c>
    </row>
    <row r="165" spans="2:47" s="1" customFormat="1" ht="27">
      <c r="B165" s="39"/>
      <c r="C165" s="61"/>
      <c r="D165" s="205" t="s">
        <v>1213</v>
      </c>
      <c r="E165" s="61"/>
      <c r="F165" s="206" t="s">
        <v>602</v>
      </c>
      <c r="G165" s="61"/>
      <c r="H165" s="61"/>
      <c r="I165" s="157"/>
      <c r="J165" s="61"/>
      <c r="K165" s="61"/>
      <c r="L165" s="59"/>
      <c r="M165" s="207"/>
      <c r="N165" s="40"/>
      <c r="O165" s="40"/>
      <c r="P165" s="40"/>
      <c r="Q165" s="40"/>
      <c r="R165" s="40"/>
      <c r="S165" s="40"/>
      <c r="T165" s="76"/>
      <c r="AT165" s="22" t="s">
        <v>1213</v>
      </c>
      <c r="AU165" s="22" t="s">
        <v>1082</v>
      </c>
    </row>
    <row r="166" spans="2:65" s="1" customFormat="1" ht="25.5" customHeight="1">
      <c r="B166" s="39"/>
      <c r="C166" s="189" t="s">
        <v>603</v>
      </c>
      <c r="D166" s="189" t="s">
        <v>1135</v>
      </c>
      <c r="E166" s="190" t="s">
        <v>604</v>
      </c>
      <c r="F166" s="191" t="s">
        <v>605</v>
      </c>
      <c r="G166" s="192" t="s">
        <v>1217</v>
      </c>
      <c r="H166" s="193">
        <v>78</v>
      </c>
      <c r="I166" s="194"/>
      <c r="J166" s="195">
        <f>ROUND(I166*H166,2)</f>
        <v>0</v>
      </c>
      <c r="K166" s="191" t="s">
        <v>1143</v>
      </c>
      <c r="L166" s="59"/>
      <c r="M166" s="196" t="s">
        <v>1022</v>
      </c>
      <c r="N166" s="197" t="s">
        <v>1043</v>
      </c>
      <c r="O166" s="40"/>
      <c r="P166" s="198">
        <f>O166*H166</f>
        <v>0</v>
      </c>
      <c r="Q166" s="198">
        <v>0</v>
      </c>
      <c r="R166" s="198">
        <f>Q166*H166</f>
        <v>0</v>
      </c>
      <c r="S166" s="198">
        <v>0</v>
      </c>
      <c r="T166" s="199">
        <f>S166*H166</f>
        <v>0</v>
      </c>
      <c r="AR166" s="22" t="s">
        <v>1150</v>
      </c>
      <c r="AT166" s="22" t="s">
        <v>1135</v>
      </c>
      <c r="AU166" s="22" t="s">
        <v>1082</v>
      </c>
      <c r="AY166" s="22" t="s">
        <v>1132</v>
      </c>
      <c r="BE166" s="200">
        <f>IF(N166="základní",J166,0)</f>
        <v>0</v>
      </c>
      <c r="BF166" s="200">
        <f>IF(N166="snížená",J166,0)</f>
        <v>0</v>
      </c>
      <c r="BG166" s="200">
        <f>IF(N166="zákl. přenesená",J166,0)</f>
        <v>0</v>
      </c>
      <c r="BH166" s="200">
        <f>IF(N166="sníž. přenesená",J166,0)</f>
        <v>0</v>
      </c>
      <c r="BI166" s="200">
        <f>IF(N166="nulová",J166,0)</f>
        <v>0</v>
      </c>
      <c r="BJ166" s="22" t="s">
        <v>1080</v>
      </c>
      <c r="BK166" s="200">
        <f>ROUND(I166*H166,2)</f>
        <v>0</v>
      </c>
      <c r="BL166" s="22" t="s">
        <v>1150</v>
      </c>
      <c r="BM166" s="22" t="s">
        <v>606</v>
      </c>
    </row>
    <row r="167" spans="2:47" s="1" customFormat="1" ht="94.5">
      <c r="B167" s="39"/>
      <c r="C167" s="61"/>
      <c r="D167" s="205" t="s">
        <v>1213</v>
      </c>
      <c r="E167" s="61"/>
      <c r="F167" s="206" t="s">
        <v>607</v>
      </c>
      <c r="G167" s="61"/>
      <c r="H167" s="61"/>
      <c r="I167" s="157"/>
      <c r="J167" s="61"/>
      <c r="K167" s="61"/>
      <c r="L167" s="59"/>
      <c r="M167" s="207"/>
      <c r="N167" s="40"/>
      <c r="O167" s="40"/>
      <c r="P167" s="40"/>
      <c r="Q167" s="40"/>
      <c r="R167" s="40"/>
      <c r="S167" s="40"/>
      <c r="T167" s="76"/>
      <c r="AT167" s="22" t="s">
        <v>1213</v>
      </c>
      <c r="AU167" s="22" t="s">
        <v>1082</v>
      </c>
    </row>
    <row r="168" spans="2:65" s="1" customFormat="1" ht="16.5" customHeight="1">
      <c r="B168" s="39"/>
      <c r="C168" s="189" t="s">
        <v>608</v>
      </c>
      <c r="D168" s="189" t="s">
        <v>1135</v>
      </c>
      <c r="E168" s="190" t="s">
        <v>609</v>
      </c>
      <c r="F168" s="191" t="s">
        <v>610</v>
      </c>
      <c r="G168" s="192" t="s">
        <v>1217</v>
      </c>
      <c r="H168" s="193">
        <v>935</v>
      </c>
      <c r="I168" s="194"/>
      <c r="J168" s="195">
        <f>ROUND(I168*H168,2)</f>
        <v>0</v>
      </c>
      <c r="K168" s="191" t="s">
        <v>1022</v>
      </c>
      <c r="L168" s="59"/>
      <c r="M168" s="196" t="s">
        <v>1022</v>
      </c>
      <c r="N168" s="197" t="s">
        <v>1043</v>
      </c>
      <c r="O168" s="40"/>
      <c r="P168" s="198">
        <f>O168*H168</f>
        <v>0</v>
      </c>
      <c r="Q168" s="198">
        <v>0</v>
      </c>
      <c r="R168" s="198">
        <f>Q168*H168</f>
        <v>0</v>
      </c>
      <c r="S168" s="198">
        <v>0</v>
      </c>
      <c r="T168" s="199">
        <f>S168*H168</f>
        <v>0</v>
      </c>
      <c r="AR168" s="22" t="s">
        <v>1150</v>
      </c>
      <c r="AT168" s="22" t="s">
        <v>1135</v>
      </c>
      <c r="AU168" s="22" t="s">
        <v>1082</v>
      </c>
      <c r="AY168" s="22" t="s">
        <v>1132</v>
      </c>
      <c r="BE168" s="200">
        <f>IF(N168="základní",J168,0)</f>
        <v>0</v>
      </c>
      <c r="BF168" s="200">
        <f>IF(N168="snížená",J168,0)</f>
        <v>0</v>
      </c>
      <c r="BG168" s="200">
        <f>IF(N168="zákl. přenesená",J168,0)</f>
        <v>0</v>
      </c>
      <c r="BH168" s="200">
        <f>IF(N168="sníž. přenesená",J168,0)</f>
        <v>0</v>
      </c>
      <c r="BI168" s="200">
        <f>IF(N168="nulová",J168,0)</f>
        <v>0</v>
      </c>
      <c r="BJ168" s="22" t="s">
        <v>1080</v>
      </c>
      <c r="BK168" s="200">
        <f>ROUND(I168*H168,2)</f>
        <v>0</v>
      </c>
      <c r="BL168" s="22" t="s">
        <v>1150</v>
      </c>
      <c r="BM168" s="22" t="s">
        <v>611</v>
      </c>
    </row>
    <row r="169" spans="2:65" s="1" customFormat="1" ht="25.5" customHeight="1">
      <c r="B169" s="39"/>
      <c r="C169" s="189" t="s">
        <v>612</v>
      </c>
      <c r="D169" s="189" t="s">
        <v>1135</v>
      </c>
      <c r="E169" s="190" t="s">
        <v>613</v>
      </c>
      <c r="F169" s="191" t="s">
        <v>614</v>
      </c>
      <c r="G169" s="192" t="s">
        <v>1217</v>
      </c>
      <c r="H169" s="193">
        <v>935</v>
      </c>
      <c r="I169" s="194"/>
      <c r="J169" s="195">
        <f>ROUND(I169*H169,2)</f>
        <v>0</v>
      </c>
      <c r="K169" s="191" t="s">
        <v>1143</v>
      </c>
      <c r="L169" s="59"/>
      <c r="M169" s="196" t="s">
        <v>1022</v>
      </c>
      <c r="N169" s="197" t="s">
        <v>1043</v>
      </c>
      <c r="O169" s="40"/>
      <c r="P169" s="198">
        <f>O169*H169</f>
        <v>0</v>
      </c>
      <c r="Q169" s="198">
        <v>0</v>
      </c>
      <c r="R169" s="198">
        <f>Q169*H169</f>
        <v>0</v>
      </c>
      <c r="S169" s="198">
        <v>0</v>
      </c>
      <c r="T169" s="199">
        <f>S169*H169</f>
        <v>0</v>
      </c>
      <c r="AR169" s="22" t="s">
        <v>1150</v>
      </c>
      <c r="AT169" s="22" t="s">
        <v>1135</v>
      </c>
      <c r="AU169" s="22" t="s">
        <v>1082</v>
      </c>
      <c r="AY169" s="22" t="s">
        <v>1132</v>
      </c>
      <c r="BE169" s="200">
        <f>IF(N169="základní",J169,0)</f>
        <v>0</v>
      </c>
      <c r="BF169" s="200">
        <f>IF(N169="snížená",J169,0)</f>
        <v>0</v>
      </c>
      <c r="BG169" s="200">
        <f>IF(N169="zákl. přenesená",J169,0)</f>
        <v>0</v>
      </c>
      <c r="BH169" s="200">
        <f>IF(N169="sníž. přenesená",J169,0)</f>
        <v>0</v>
      </c>
      <c r="BI169" s="200">
        <f>IF(N169="nulová",J169,0)</f>
        <v>0</v>
      </c>
      <c r="BJ169" s="22" t="s">
        <v>1080</v>
      </c>
      <c r="BK169" s="200">
        <f>ROUND(I169*H169,2)</f>
        <v>0</v>
      </c>
      <c r="BL169" s="22" t="s">
        <v>1150</v>
      </c>
      <c r="BM169" s="22" t="s">
        <v>615</v>
      </c>
    </row>
    <row r="170" spans="2:51" s="11" customFormat="1" ht="13.5">
      <c r="B170" s="218"/>
      <c r="C170" s="219"/>
      <c r="D170" s="205" t="s">
        <v>529</v>
      </c>
      <c r="E170" s="228" t="s">
        <v>1022</v>
      </c>
      <c r="F170" s="220" t="s">
        <v>597</v>
      </c>
      <c r="G170" s="219"/>
      <c r="H170" s="221">
        <v>935</v>
      </c>
      <c r="I170" s="222"/>
      <c r="J170" s="219"/>
      <c r="K170" s="219"/>
      <c r="L170" s="223"/>
      <c r="M170" s="224"/>
      <c r="N170" s="225"/>
      <c r="O170" s="225"/>
      <c r="P170" s="225"/>
      <c r="Q170" s="225"/>
      <c r="R170" s="225"/>
      <c r="S170" s="225"/>
      <c r="T170" s="226"/>
      <c r="AT170" s="227" t="s">
        <v>529</v>
      </c>
      <c r="AU170" s="227" t="s">
        <v>1082</v>
      </c>
      <c r="AV170" s="11" t="s">
        <v>1082</v>
      </c>
      <c r="AW170" s="11" t="s">
        <v>1035</v>
      </c>
      <c r="AX170" s="11" t="s">
        <v>1072</v>
      </c>
      <c r="AY170" s="227" t="s">
        <v>1132</v>
      </c>
    </row>
    <row r="171" spans="2:51" s="12" customFormat="1" ht="13.5">
      <c r="B171" s="229"/>
      <c r="C171" s="230"/>
      <c r="D171" s="205" t="s">
        <v>529</v>
      </c>
      <c r="E171" s="231" t="s">
        <v>1022</v>
      </c>
      <c r="F171" s="232" t="s">
        <v>578</v>
      </c>
      <c r="G171" s="230"/>
      <c r="H171" s="233">
        <v>935</v>
      </c>
      <c r="I171" s="234"/>
      <c r="J171" s="230"/>
      <c r="K171" s="230"/>
      <c r="L171" s="235"/>
      <c r="M171" s="236"/>
      <c r="N171" s="237"/>
      <c r="O171" s="237"/>
      <c r="P171" s="237"/>
      <c r="Q171" s="237"/>
      <c r="R171" s="237"/>
      <c r="S171" s="237"/>
      <c r="T171" s="238"/>
      <c r="AT171" s="239" t="s">
        <v>529</v>
      </c>
      <c r="AU171" s="239" t="s">
        <v>1082</v>
      </c>
      <c r="AV171" s="12" t="s">
        <v>1150</v>
      </c>
      <c r="AW171" s="12" t="s">
        <v>1035</v>
      </c>
      <c r="AX171" s="12" t="s">
        <v>1080</v>
      </c>
      <c r="AY171" s="239" t="s">
        <v>1132</v>
      </c>
    </row>
    <row r="172" spans="2:65" s="1" customFormat="1" ht="25.5" customHeight="1">
      <c r="B172" s="39"/>
      <c r="C172" s="189" t="s">
        <v>616</v>
      </c>
      <c r="D172" s="189" t="s">
        <v>1135</v>
      </c>
      <c r="E172" s="190" t="s">
        <v>617</v>
      </c>
      <c r="F172" s="191" t="s">
        <v>618</v>
      </c>
      <c r="G172" s="192" t="s">
        <v>1217</v>
      </c>
      <c r="H172" s="193">
        <v>935</v>
      </c>
      <c r="I172" s="194"/>
      <c r="J172" s="195">
        <f>ROUND(I172*H172,2)</f>
        <v>0</v>
      </c>
      <c r="K172" s="191" t="s">
        <v>1143</v>
      </c>
      <c r="L172" s="59"/>
      <c r="M172" s="196" t="s">
        <v>1022</v>
      </c>
      <c r="N172" s="197" t="s">
        <v>1043</v>
      </c>
      <c r="O172" s="40"/>
      <c r="P172" s="198">
        <f>O172*H172</f>
        <v>0</v>
      </c>
      <c r="Q172" s="198">
        <v>0</v>
      </c>
      <c r="R172" s="198">
        <f>Q172*H172</f>
        <v>0</v>
      </c>
      <c r="S172" s="198">
        <v>0</v>
      </c>
      <c r="T172" s="199">
        <f>S172*H172</f>
        <v>0</v>
      </c>
      <c r="AR172" s="22" t="s">
        <v>1150</v>
      </c>
      <c r="AT172" s="22" t="s">
        <v>1135</v>
      </c>
      <c r="AU172" s="22" t="s">
        <v>1082</v>
      </c>
      <c r="AY172" s="22" t="s">
        <v>1132</v>
      </c>
      <c r="BE172" s="200">
        <f>IF(N172="základní",J172,0)</f>
        <v>0</v>
      </c>
      <c r="BF172" s="200">
        <f>IF(N172="snížená",J172,0)</f>
        <v>0</v>
      </c>
      <c r="BG172" s="200">
        <f>IF(N172="zákl. přenesená",J172,0)</f>
        <v>0</v>
      </c>
      <c r="BH172" s="200">
        <f>IF(N172="sníž. přenesená",J172,0)</f>
        <v>0</v>
      </c>
      <c r="BI172" s="200">
        <f>IF(N172="nulová",J172,0)</f>
        <v>0</v>
      </c>
      <c r="BJ172" s="22" t="s">
        <v>1080</v>
      </c>
      <c r="BK172" s="200">
        <f>ROUND(I172*H172,2)</f>
        <v>0</v>
      </c>
      <c r="BL172" s="22" t="s">
        <v>1150</v>
      </c>
      <c r="BM172" s="22" t="s">
        <v>619</v>
      </c>
    </row>
    <row r="173" spans="2:51" s="11" customFormat="1" ht="13.5">
      <c r="B173" s="218"/>
      <c r="C173" s="219"/>
      <c r="D173" s="205" t="s">
        <v>529</v>
      </c>
      <c r="E173" s="228" t="s">
        <v>1022</v>
      </c>
      <c r="F173" s="220" t="s">
        <v>597</v>
      </c>
      <c r="G173" s="219"/>
      <c r="H173" s="221">
        <v>935</v>
      </c>
      <c r="I173" s="222"/>
      <c r="J173" s="219"/>
      <c r="K173" s="219"/>
      <c r="L173" s="223"/>
      <c r="M173" s="224"/>
      <c r="N173" s="225"/>
      <c r="O173" s="225"/>
      <c r="P173" s="225"/>
      <c r="Q173" s="225"/>
      <c r="R173" s="225"/>
      <c r="S173" s="225"/>
      <c r="T173" s="226"/>
      <c r="AT173" s="227" t="s">
        <v>529</v>
      </c>
      <c r="AU173" s="227" t="s">
        <v>1082</v>
      </c>
      <c r="AV173" s="11" t="s">
        <v>1082</v>
      </c>
      <c r="AW173" s="11" t="s">
        <v>1035</v>
      </c>
      <c r="AX173" s="11" t="s">
        <v>1072</v>
      </c>
      <c r="AY173" s="227" t="s">
        <v>1132</v>
      </c>
    </row>
    <row r="174" spans="2:51" s="12" customFormat="1" ht="13.5">
      <c r="B174" s="229"/>
      <c r="C174" s="230"/>
      <c r="D174" s="205" t="s">
        <v>529</v>
      </c>
      <c r="E174" s="231" t="s">
        <v>1022</v>
      </c>
      <c r="F174" s="232" t="s">
        <v>578</v>
      </c>
      <c r="G174" s="230"/>
      <c r="H174" s="233">
        <v>935</v>
      </c>
      <c r="I174" s="234"/>
      <c r="J174" s="230"/>
      <c r="K174" s="230"/>
      <c r="L174" s="235"/>
      <c r="M174" s="236"/>
      <c r="N174" s="237"/>
      <c r="O174" s="237"/>
      <c r="P174" s="237"/>
      <c r="Q174" s="237"/>
      <c r="R174" s="237"/>
      <c r="S174" s="237"/>
      <c r="T174" s="238"/>
      <c r="AT174" s="239" t="s">
        <v>529</v>
      </c>
      <c r="AU174" s="239" t="s">
        <v>1082</v>
      </c>
      <c r="AV174" s="12" t="s">
        <v>1150</v>
      </c>
      <c r="AW174" s="12" t="s">
        <v>1035</v>
      </c>
      <c r="AX174" s="12" t="s">
        <v>1080</v>
      </c>
      <c r="AY174" s="239" t="s">
        <v>1132</v>
      </c>
    </row>
    <row r="175" spans="2:65" s="1" customFormat="1" ht="25.5" customHeight="1">
      <c r="B175" s="39"/>
      <c r="C175" s="189" t="s">
        <v>620</v>
      </c>
      <c r="D175" s="189" t="s">
        <v>1135</v>
      </c>
      <c r="E175" s="190" t="s">
        <v>621</v>
      </c>
      <c r="F175" s="191" t="s">
        <v>622</v>
      </c>
      <c r="G175" s="192" t="s">
        <v>1217</v>
      </c>
      <c r="H175" s="193">
        <v>78</v>
      </c>
      <c r="I175" s="194"/>
      <c r="J175" s="195">
        <f>ROUND(I175*H175,2)</f>
        <v>0</v>
      </c>
      <c r="K175" s="191" t="s">
        <v>1143</v>
      </c>
      <c r="L175" s="59"/>
      <c r="M175" s="196" t="s">
        <v>1022</v>
      </c>
      <c r="N175" s="197" t="s">
        <v>1043</v>
      </c>
      <c r="O175" s="40"/>
      <c r="P175" s="198">
        <f>O175*H175</f>
        <v>0</v>
      </c>
      <c r="Q175" s="198">
        <v>0</v>
      </c>
      <c r="R175" s="198">
        <f>Q175*H175</f>
        <v>0</v>
      </c>
      <c r="S175" s="198">
        <v>0</v>
      </c>
      <c r="T175" s="199">
        <f>S175*H175</f>
        <v>0</v>
      </c>
      <c r="AR175" s="22" t="s">
        <v>1150</v>
      </c>
      <c r="AT175" s="22" t="s">
        <v>1135</v>
      </c>
      <c r="AU175" s="22" t="s">
        <v>1082</v>
      </c>
      <c r="AY175" s="22" t="s">
        <v>1132</v>
      </c>
      <c r="BE175" s="200">
        <f>IF(N175="základní",J175,0)</f>
        <v>0</v>
      </c>
      <c r="BF175" s="200">
        <f>IF(N175="snížená",J175,0)</f>
        <v>0</v>
      </c>
      <c r="BG175" s="200">
        <f>IF(N175="zákl. přenesená",J175,0)</f>
        <v>0</v>
      </c>
      <c r="BH175" s="200">
        <f>IF(N175="sníž. přenesená",J175,0)</f>
        <v>0</v>
      </c>
      <c r="BI175" s="200">
        <f>IF(N175="nulová",J175,0)</f>
        <v>0</v>
      </c>
      <c r="BJ175" s="22" t="s">
        <v>1080</v>
      </c>
      <c r="BK175" s="200">
        <f>ROUND(I175*H175,2)</f>
        <v>0</v>
      </c>
      <c r="BL175" s="22" t="s">
        <v>1150</v>
      </c>
      <c r="BM175" s="22" t="s">
        <v>623</v>
      </c>
    </row>
    <row r="176" spans="2:47" s="1" customFormat="1" ht="27">
      <c r="B176" s="39"/>
      <c r="C176" s="61"/>
      <c r="D176" s="205" t="s">
        <v>1213</v>
      </c>
      <c r="E176" s="61"/>
      <c r="F176" s="206" t="s">
        <v>624</v>
      </c>
      <c r="G176" s="61"/>
      <c r="H176" s="61"/>
      <c r="I176" s="157"/>
      <c r="J176" s="61"/>
      <c r="K176" s="61"/>
      <c r="L176" s="59"/>
      <c r="M176" s="207"/>
      <c r="N176" s="40"/>
      <c r="O176" s="40"/>
      <c r="P176" s="40"/>
      <c r="Q176" s="40"/>
      <c r="R176" s="40"/>
      <c r="S176" s="40"/>
      <c r="T176" s="76"/>
      <c r="AT176" s="22" t="s">
        <v>1213</v>
      </c>
      <c r="AU176" s="22" t="s">
        <v>1082</v>
      </c>
    </row>
    <row r="177" spans="2:65" s="1" customFormat="1" ht="25.5" customHeight="1">
      <c r="B177" s="39"/>
      <c r="C177" s="189" t="s">
        <v>625</v>
      </c>
      <c r="D177" s="189" t="s">
        <v>1135</v>
      </c>
      <c r="E177" s="190" t="s">
        <v>626</v>
      </c>
      <c r="F177" s="191" t="s">
        <v>627</v>
      </c>
      <c r="G177" s="192" t="s">
        <v>1217</v>
      </c>
      <c r="H177" s="193">
        <v>935</v>
      </c>
      <c r="I177" s="194"/>
      <c r="J177" s="195">
        <f>ROUND(I177*H177,2)</f>
        <v>0</v>
      </c>
      <c r="K177" s="191" t="s">
        <v>1022</v>
      </c>
      <c r="L177" s="59"/>
      <c r="M177" s="196" t="s">
        <v>1022</v>
      </c>
      <c r="N177" s="197" t="s">
        <v>1043</v>
      </c>
      <c r="O177" s="40"/>
      <c r="P177" s="198">
        <f>O177*H177</f>
        <v>0</v>
      </c>
      <c r="Q177" s="198">
        <v>0</v>
      </c>
      <c r="R177" s="198">
        <f>Q177*H177</f>
        <v>0</v>
      </c>
      <c r="S177" s="198">
        <v>0</v>
      </c>
      <c r="T177" s="199">
        <f>S177*H177</f>
        <v>0</v>
      </c>
      <c r="AR177" s="22" t="s">
        <v>1150</v>
      </c>
      <c r="AT177" s="22" t="s">
        <v>1135</v>
      </c>
      <c r="AU177" s="22" t="s">
        <v>1082</v>
      </c>
      <c r="AY177" s="22" t="s">
        <v>1132</v>
      </c>
      <c r="BE177" s="200">
        <f>IF(N177="základní",J177,0)</f>
        <v>0</v>
      </c>
      <c r="BF177" s="200">
        <f>IF(N177="snížená",J177,0)</f>
        <v>0</v>
      </c>
      <c r="BG177" s="200">
        <f>IF(N177="zákl. přenesená",J177,0)</f>
        <v>0</v>
      </c>
      <c r="BH177" s="200">
        <f>IF(N177="sníž. přenesená",J177,0)</f>
        <v>0</v>
      </c>
      <c r="BI177" s="200">
        <f>IF(N177="nulová",J177,0)</f>
        <v>0</v>
      </c>
      <c r="BJ177" s="22" t="s">
        <v>1080</v>
      </c>
      <c r="BK177" s="200">
        <f>ROUND(I177*H177,2)</f>
        <v>0</v>
      </c>
      <c r="BL177" s="22" t="s">
        <v>1150</v>
      </c>
      <c r="BM177" s="22" t="s">
        <v>628</v>
      </c>
    </row>
    <row r="178" spans="2:65" s="1" customFormat="1" ht="25.5" customHeight="1">
      <c r="B178" s="39"/>
      <c r="C178" s="189" t="s">
        <v>629</v>
      </c>
      <c r="D178" s="189" t="s">
        <v>1135</v>
      </c>
      <c r="E178" s="190" t="s">
        <v>630</v>
      </c>
      <c r="F178" s="191" t="s">
        <v>631</v>
      </c>
      <c r="G178" s="192" t="s">
        <v>1217</v>
      </c>
      <c r="H178" s="193">
        <v>1004</v>
      </c>
      <c r="I178" s="194"/>
      <c r="J178" s="195">
        <f>ROUND(I178*H178,2)</f>
        <v>0</v>
      </c>
      <c r="K178" s="191" t="s">
        <v>1143</v>
      </c>
      <c r="L178" s="59"/>
      <c r="M178" s="196" t="s">
        <v>1022</v>
      </c>
      <c r="N178" s="197" t="s">
        <v>1043</v>
      </c>
      <c r="O178" s="40"/>
      <c r="P178" s="198">
        <f>O178*H178</f>
        <v>0</v>
      </c>
      <c r="Q178" s="198">
        <v>0</v>
      </c>
      <c r="R178" s="198">
        <f>Q178*H178</f>
        <v>0</v>
      </c>
      <c r="S178" s="198">
        <v>0</v>
      </c>
      <c r="T178" s="199">
        <f>S178*H178</f>
        <v>0</v>
      </c>
      <c r="AR178" s="22" t="s">
        <v>1150</v>
      </c>
      <c r="AT178" s="22" t="s">
        <v>1135</v>
      </c>
      <c r="AU178" s="22" t="s">
        <v>1082</v>
      </c>
      <c r="AY178" s="22" t="s">
        <v>1132</v>
      </c>
      <c r="BE178" s="200">
        <f>IF(N178="základní",J178,0)</f>
        <v>0</v>
      </c>
      <c r="BF178" s="200">
        <f>IF(N178="snížená",J178,0)</f>
        <v>0</v>
      </c>
      <c r="BG178" s="200">
        <f>IF(N178="zákl. přenesená",J178,0)</f>
        <v>0</v>
      </c>
      <c r="BH178" s="200">
        <f>IF(N178="sníž. přenesená",J178,0)</f>
        <v>0</v>
      </c>
      <c r="BI178" s="200">
        <f>IF(N178="nulová",J178,0)</f>
        <v>0</v>
      </c>
      <c r="BJ178" s="22" t="s">
        <v>1080</v>
      </c>
      <c r="BK178" s="200">
        <f>ROUND(I178*H178,2)</f>
        <v>0</v>
      </c>
      <c r="BL178" s="22" t="s">
        <v>1150</v>
      </c>
      <c r="BM178" s="22" t="s">
        <v>632</v>
      </c>
    </row>
    <row r="179" spans="2:47" s="1" customFormat="1" ht="27">
      <c r="B179" s="39"/>
      <c r="C179" s="61"/>
      <c r="D179" s="205" t="s">
        <v>1213</v>
      </c>
      <c r="E179" s="61"/>
      <c r="F179" s="206" t="s">
        <v>633</v>
      </c>
      <c r="G179" s="61"/>
      <c r="H179" s="61"/>
      <c r="I179" s="157"/>
      <c r="J179" s="61"/>
      <c r="K179" s="61"/>
      <c r="L179" s="59"/>
      <c r="M179" s="207"/>
      <c r="N179" s="40"/>
      <c r="O179" s="40"/>
      <c r="P179" s="40"/>
      <c r="Q179" s="40"/>
      <c r="R179" s="40"/>
      <c r="S179" s="40"/>
      <c r="T179" s="76"/>
      <c r="AT179" s="22" t="s">
        <v>1213</v>
      </c>
      <c r="AU179" s="22" t="s">
        <v>1082</v>
      </c>
    </row>
    <row r="180" spans="2:65" s="1" customFormat="1" ht="38.25" customHeight="1">
      <c r="B180" s="39"/>
      <c r="C180" s="189" t="s">
        <v>634</v>
      </c>
      <c r="D180" s="189" t="s">
        <v>1135</v>
      </c>
      <c r="E180" s="190" t="s">
        <v>635</v>
      </c>
      <c r="F180" s="191" t="s">
        <v>636</v>
      </c>
      <c r="G180" s="192" t="s">
        <v>1217</v>
      </c>
      <c r="H180" s="193">
        <v>914</v>
      </c>
      <c r="I180" s="194"/>
      <c r="J180" s="195">
        <f>ROUND(I180*H180,2)</f>
        <v>0</v>
      </c>
      <c r="K180" s="191" t="s">
        <v>1143</v>
      </c>
      <c r="L180" s="59"/>
      <c r="M180" s="196" t="s">
        <v>1022</v>
      </c>
      <c r="N180" s="197" t="s">
        <v>1043</v>
      </c>
      <c r="O180" s="40"/>
      <c r="P180" s="198">
        <f>O180*H180</f>
        <v>0</v>
      </c>
      <c r="Q180" s="198">
        <v>0.167</v>
      </c>
      <c r="R180" s="198">
        <f>Q180*H180</f>
        <v>152.638</v>
      </c>
      <c r="S180" s="198">
        <v>0</v>
      </c>
      <c r="T180" s="199">
        <f>S180*H180</f>
        <v>0</v>
      </c>
      <c r="AR180" s="22" t="s">
        <v>1150</v>
      </c>
      <c r="AT180" s="22" t="s">
        <v>1135</v>
      </c>
      <c r="AU180" s="22" t="s">
        <v>1082</v>
      </c>
      <c r="AY180" s="22" t="s">
        <v>1132</v>
      </c>
      <c r="BE180" s="200">
        <f>IF(N180="základní",J180,0)</f>
        <v>0</v>
      </c>
      <c r="BF180" s="200">
        <f>IF(N180="snížená",J180,0)</f>
        <v>0</v>
      </c>
      <c r="BG180" s="200">
        <f>IF(N180="zákl. přenesená",J180,0)</f>
        <v>0</v>
      </c>
      <c r="BH180" s="200">
        <f>IF(N180="sníž. přenesená",J180,0)</f>
        <v>0</v>
      </c>
      <c r="BI180" s="200">
        <f>IF(N180="nulová",J180,0)</f>
        <v>0</v>
      </c>
      <c r="BJ180" s="22" t="s">
        <v>1080</v>
      </c>
      <c r="BK180" s="200">
        <f>ROUND(I180*H180,2)</f>
        <v>0</v>
      </c>
      <c r="BL180" s="22" t="s">
        <v>1150</v>
      </c>
      <c r="BM180" s="22" t="s">
        <v>637</v>
      </c>
    </row>
    <row r="181" spans="2:47" s="1" customFormat="1" ht="81">
      <c r="B181" s="39"/>
      <c r="C181" s="61"/>
      <c r="D181" s="205" t="s">
        <v>1213</v>
      </c>
      <c r="E181" s="61"/>
      <c r="F181" s="206" t="s">
        <v>638</v>
      </c>
      <c r="G181" s="61"/>
      <c r="H181" s="61"/>
      <c r="I181" s="157"/>
      <c r="J181" s="61"/>
      <c r="K181" s="61"/>
      <c r="L181" s="59"/>
      <c r="M181" s="207"/>
      <c r="N181" s="40"/>
      <c r="O181" s="40"/>
      <c r="P181" s="40"/>
      <c r="Q181" s="40"/>
      <c r="R181" s="40"/>
      <c r="S181" s="40"/>
      <c r="T181" s="76"/>
      <c r="AT181" s="22" t="s">
        <v>1213</v>
      </c>
      <c r="AU181" s="22" t="s">
        <v>1082</v>
      </c>
    </row>
    <row r="182" spans="2:51" s="11" customFormat="1" ht="13.5">
      <c r="B182" s="218"/>
      <c r="C182" s="219"/>
      <c r="D182" s="205" t="s">
        <v>529</v>
      </c>
      <c r="E182" s="228" t="s">
        <v>1022</v>
      </c>
      <c r="F182" s="220" t="s">
        <v>639</v>
      </c>
      <c r="G182" s="219"/>
      <c r="H182" s="221">
        <v>914</v>
      </c>
      <c r="I182" s="222"/>
      <c r="J182" s="219"/>
      <c r="K182" s="219"/>
      <c r="L182" s="223"/>
      <c r="M182" s="224"/>
      <c r="N182" s="225"/>
      <c r="O182" s="225"/>
      <c r="P182" s="225"/>
      <c r="Q182" s="225"/>
      <c r="R182" s="225"/>
      <c r="S182" s="225"/>
      <c r="T182" s="226"/>
      <c r="AT182" s="227" t="s">
        <v>529</v>
      </c>
      <c r="AU182" s="227" t="s">
        <v>1082</v>
      </c>
      <c r="AV182" s="11" t="s">
        <v>1082</v>
      </c>
      <c r="AW182" s="11" t="s">
        <v>1035</v>
      </c>
      <c r="AX182" s="11" t="s">
        <v>1072</v>
      </c>
      <c r="AY182" s="227" t="s">
        <v>1132</v>
      </c>
    </row>
    <row r="183" spans="2:51" s="12" customFormat="1" ht="13.5">
      <c r="B183" s="229"/>
      <c r="C183" s="230"/>
      <c r="D183" s="205" t="s">
        <v>529</v>
      </c>
      <c r="E183" s="231" t="s">
        <v>1022</v>
      </c>
      <c r="F183" s="232" t="s">
        <v>578</v>
      </c>
      <c r="G183" s="230"/>
      <c r="H183" s="233">
        <v>914</v>
      </c>
      <c r="I183" s="234"/>
      <c r="J183" s="230"/>
      <c r="K183" s="230"/>
      <c r="L183" s="235"/>
      <c r="M183" s="236"/>
      <c r="N183" s="237"/>
      <c r="O183" s="237"/>
      <c r="P183" s="237"/>
      <c r="Q183" s="237"/>
      <c r="R183" s="237"/>
      <c r="S183" s="237"/>
      <c r="T183" s="238"/>
      <c r="AT183" s="239" t="s">
        <v>529</v>
      </c>
      <c r="AU183" s="239" t="s">
        <v>1082</v>
      </c>
      <c r="AV183" s="12" t="s">
        <v>1150</v>
      </c>
      <c r="AW183" s="12" t="s">
        <v>1035</v>
      </c>
      <c r="AX183" s="12" t="s">
        <v>1080</v>
      </c>
      <c r="AY183" s="239" t="s">
        <v>1132</v>
      </c>
    </row>
    <row r="184" spans="2:65" s="1" customFormat="1" ht="16.5" customHeight="1">
      <c r="B184" s="39"/>
      <c r="C184" s="208" t="s">
        <v>640</v>
      </c>
      <c r="D184" s="208" t="s">
        <v>515</v>
      </c>
      <c r="E184" s="209" t="s">
        <v>641</v>
      </c>
      <c r="F184" s="210" t="s">
        <v>642</v>
      </c>
      <c r="G184" s="211" t="s">
        <v>1217</v>
      </c>
      <c r="H184" s="212">
        <v>914</v>
      </c>
      <c r="I184" s="213"/>
      <c r="J184" s="214">
        <f>ROUND(I184*H184,2)</f>
        <v>0</v>
      </c>
      <c r="K184" s="210" t="s">
        <v>1022</v>
      </c>
      <c r="L184" s="215"/>
      <c r="M184" s="216" t="s">
        <v>1022</v>
      </c>
      <c r="N184" s="217" t="s">
        <v>1043</v>
      </c>
      <c r="O184" s="40"/>
      <c r="P184" s="198">
        <f>O184*H184</f>
        <v>0</v>
      </c>
      <c r="Q184" s="198">
        <v>0</v>
      </c>
      <c r="R184" s="198">
        <f>Q184*H184</f>
        <v>0</v>
      </c>
      <c r="S184" s="198">
        <v>0</v>
      </c>
      <c r="T184" s="199">
        <f>S184*H184</f>
        <v>0</v>
      </c>
      <c r="AR184" s="22" t="s">
        <v>1166</v>
      </c>
      <c r="AT184" s="22" t="s">
        <v>515</v>
      </c>
      <c r="AU184" s="22" t="s">
        <v>1082</v>
      </c>
      <c r="AY184" s="22" t="s">
        <v>1132</v>
      </c>
      <c r="BE184" s="200">
        <f>IF(N184="základní",J184,0)</f>
        <v>0</v>
      </c>
      <c r="BF184" s="200">
        <f>IF(N184="snížená",J184,0)</f>
        <v>0</v>
      </c>
      <c r="BG184" s="200">
        <f>IF(N184="zákl. přenesená",J184,0)</f>
        <v>0</v>
      </c>
      <c r="BH184" s="200">
        <f>IF(N184="sníž. přenesená",J184,0)</f>
        <v>0</v>
      </c>
      <c r="BI184" s="200">
        <f>IF(N184="nulová",J184,0)</f>
        <v>0</v>
      </c>
      <c r="BJ184" s="22" t="s">
        <v>1080</v>
      </c>
      <c r="BK184" s="200">
        <f>ROUND(I184*H184,2)</f>
        <v>0</v>
      </c>
      <c r="BL184" s="22" t="s">
        <v>1150</v>
      </c>
      <c r="BM184" s="22" t="s">
        <v>643</v>
      </c>
    </row>
    <row r="185" spans="2:51" s="11" customFormat="1" ht="13.5">
      <c r="B185" s="218"/>
      <c r="C185" s="219"/>
      <c r="D185" s="205" t="s">
        <v>529</v>
      </c>
      <c r="E185" s="228" t="s">
        <v>1022</v>
      </c>
      <c r="F185" s="220" t="s">
        <v>644</v>
      </c>
      <c r="G185" s="219"/>
      <c r="H185" s="221">
        <v>914</v>
      </c>
      <c r="I185" s="222"/>
      <c r="J185" s="219"/>
      <c r="K185" s="219"/>
      <c r="L185" s="223"/>
      <c r="M185" s="224"/>
      <c r="N185" s="225"/>
      <c r="O185" s="225"/>
      <c r="P185" s="225"/>
      <c r="Q185" s="225"/>
      <c r="R185" s="225"/>
      <c r="S185" s="225"/>
      <c r="T185" s="226"/>
      <c r="AT185" s="227" t="s">
        <v>529</v>
      </c>
      <c r="AU185" s="227" t="s">
        <v>1082</v>
      </c>
      <c r="AV185" s="11" t="s">
        <v>1082</v>
      </c>
      <c r="AW185" s="11" t="s">
        <v>1035</v>
      </c>
      <c r="AX185" s="11" t="s">
        <v>1072</v>
      </c>
      <c r="AY185" s="227" t="s">
        <v>1132</v>
      </c>
    </row>
    <row r="186" spans="2:51" s="12" customFormat="1" ht="13.5">
      <c r="B186" s="229"/>
      <c r="C186" s="230"/>
      <c r="D186" s="205" t="s">
        <v>529</v>
      </c>
      <c r="E186" s="231" t="s">
        <v>1022</v>
      </c>
      <c r="F186" s="232" t="s">
        <v>578</v>
      </c>
      <c r="G186" s="230"/>
      <c r="H186" s="233">
        <v>914</v>
      </c>
      <c r="I186" s="234"/>
      <c r="J186" s="230"/>
      <c r="K186" s="230"/>
      <c r="L186" s="235"/>
      <c r="M186" s="236"/>
      <c r="N186" s="237"/>
      <c r="O186" s="237"/>
      <c r="P186" s="237"/>
      <c r="Q186" s="237"/>
      <c r="R186" s="237"/>
      <c r="S186" s="237"/>
      <c r="T186" s="238"/>
      <c r="AT186" s="239" t="s">
        <v>529</v>
      </c>
      <c r="AU186" s="239" t="s">
        <v>1082</v>
      </c>
      <c r="AV186" s="12" t="s">
        <v>1150</v>
      </c>
      <c r="AW186" s="12" t="s">
        <v>1035</v>
      </c>
      <c r="AX186" s="12" t="s">
        <v>1080</v>
      </c>
      <c r="AY186" s="239" t="s">
        <v>1132</v>
      </c>
    </row>
    <row r="187" spans="2:65" s="1" customFormat="1" ht="25.5" customHeight="1">
      <c r="B187" s="39"/>
      <c r="C187" s="189" t="s">
        <v>645</v>
      </c>
      <c r="D187" s="189" t="s">
        <v>1135</v>
      </c>
      <c r="E187" s="190" t="s">
        <v>646</v>
      </c>
      <c r="F187" s="191" t="s">
        <v>647</v>
      </c>
      <c r="G187" s="192" t="s">
        <v>1217</v>
      </c>
      <c r="H187" s="193">
        <v>16.5</v>
      </c>
      <c r="I187" s="194"/>
      <c r="J187" s="195">
        <f>ROUND(I187*H187,2)</f>
        <v>0</v>
      </c>
      <c r="K187" s="191" t="s">
        <v>1143</v>
      </c>
      <c r="L187" s="59"/>
      <c r="M187" s="196" t="s">
        <v>1022</v>
      </c>
      <c r="N187" s="197" t="s">
        <v>1043</v>
      </c>
      <c r="O187" s="40"/>
      <c r="P187" s="198">
        <f>O187*H187</f>
        <v>0</v>
      </c>
      <c r="Q187" s="198">
        <v>0.1837</v>
      </c>
      <c r="R187" s="198">
        <f>Q187*H187</f>
        <v>3.03105</v>
      </c>
      <c r="S187" s="198">
        <v>0</v>
      </c>
      <c r="T187" s="199">
        <f>S187*H187</f>
        <v>0</v>
      </c>
      <c r="AR187" s="22" t="s">
        <v>648</v>
      </c>
      <c r="AT187" s="22" t="s">
        <v>1135</v>
      </c>
      <c r="AU187" s="22" t="s">
        <v>1082</v>
      </c>
      <c r="AY187" s="22" t="s">
        <v>1132</v>
      </c>
      <c r="BE187" s="200">
        <f>IF(N187="základní",J187,0)</f>
        <v>0</v>
      </c>
      <c r="BF187" s="200">
        <f>IF(N187="snížená",J187,0)</f>
        <v>0</v>
      </c>
      <c r="BG187" s="200">
        <f>IF(N187="zákl. přenesená",J187,0)</f>
        <v>0</v>
      </c>
      <c r="BH187" s="200">
        <f>IF(N187="sníž. přenesená",J187,0)</f>
        <v>0</v>
      </c>
      <c r="BI187" s="200">
        <f>IF(N187="nulová",J187,0)</f>
        <v>0</v>
      </c>
      <c r="BJ187" s="22" t="s">
        <v>1080</v>
      </c>
      <c r="BK187" s="200">
        <f>ROUND(I187*H187,2)</f>
        <v>0</v>
      </c>
      <c r="BL187" s="22" t="s">
        <v>648</v>
      </c>
      <c r="BM187" s="22" t="s">
        <v>649</v>
      </c>
    </row>
    <row r="188" spans="2:47" s="1" customFormat="1" ht="94.5">
      <c r="B188" s="39"/>
      <c r="C188" s="61"/>
      <c r="D188" s="205" t="s">
        <v>1213</v>
      </c>
      <c r="E188" s="61"/>
      <c r="F188" s="206" t="s">
        <v>650</v>
      </c>
      <c r="G188" s="61"/>
      <c r="H188" s="61"/>
      <c r="I188" s="157"/>
      <c r="J188" s="61"/>
      <c r="K188" s="61"/>
      <c r="L188" s="59"/>
      <c r="M188" s="207"/>
      <c r="N188" s="40"/>
      <c r="O188" s="40"/>
      <c r="P188" s="40"/>
      <c r="Q188" s="40"/>
      <c r="R188" s="40"/>
      <c r="S188" s="40"/>
      <c r="T188" s="76"/>
      <c r="AT188" s="22" t="s">
        <v>1213</v>
      </c>
      <c r="AU188" s="22" t="s">
        <v>1082</v>
      </c>
    </row>
    <row r="189" spans="2:51" s="11" customFormat="1" ht="13.5">
      <c r="B189" s="218"/>
      <c r="C189" s="219"/>
      <c r="D189" s="205" t="s">
        <v>529</v>
      </c>
      <c r="E189" s="228" t="s">
        <v>1022</v>
      </c>
      <c r="F189" s="220" t="s">
        <v>651</v>
      </c>
      <c r="G189" s="219"/>
      <c r="H189" s="221">
        <v>16.5</v>
      </c>
      <c r="I189" s="222"/>
      <c r="J189" s="219"/>
      <c r="K189" s="219"/>
      <c r="L189" s="223"/>
      <c r="M189" s="224"/>
      <c r="N189" s="225"/>
      <c r="O189" s="225"/>
      <c r="P189" s="225"/>
      <c r="Q189" s="225"/>
      <c r="R189" s="225"/>
      <c r="S189" s="225"/>
      <c r="T189" s="226"/>
      <c r="AT189" s="227" t="s">
        <v>529</v>
      </c>
      <c r="AU189" s="227" t="s">
        <v>1082</v>
      </c>
      <c r="AV189" s="11" t="s">
        <v>1082</v>
      </c>
      <c r="AW189" s="11" t="s">
        <v>1035</v>
      </c>
      <c r="AX189" s="11" t="s">
        <v>1072</v>
      </c>
      <c r="AY189" s="227" t="s">
        <v>1132</v>
      </c>
    </row>
    <row r="190" spans="2:51" s="12" customFormat="1" ht="13.5">
      <c r="B190" s="229"/>
      <c r="C190" s="230"/>
      <c r="D190" s="205" t="s">
        <v>529</v>
      </c>
      <c r="E190" s="231" t="s">
        <v>1022</v>
      </c>
      <c r="F190" s="232" t="s">
        <v>578</v>
      </c>
      <c r="G190" s="230"/>
      <c r="H190" s="233">
        <v>16.5</v>
      </c>
      <c r="I190" s="234"/>
      <c r="J190" s="230"/>
      <c r="K190" s="230"/>
      <c r="L190" s="235"/>
      <c r="M190" s="236"/>
      <c r="N190" s="237"/>
      <c r="O190" s="237"/>
      <c r="P190" s="237"/>
      <c r="Q190" s="237"/>
      <c r="R190" s="237"/>
      <c r="S190" s="237"/>
      <c r="T190" s="238"/>
      <c r="AT190" s="239" t="s">
        <v>529</v>
      </c>
      <c r="AU190" s="239" t="s">
        <v>1082</v>
      </c>
      <c r="AV190" s="12" t="s">
        <v>1150</v>
      </c>
      <c r="AW190" s="12" t="s">
        <v>1035</v>
      </c>
      <c r="AX190" s="12" t="s">
        <v>1080</v>
      </c>
      <c r="AY190" s="239" t="s">
        <v>1132</v>
      </c>
    </row>
    <row r="191" spans="2:65" s="1" customFormat="1" ht="16.5" customHeight="1">
      <c r="B191" s="39"/>
      <c r="C191" s="208" t="s">
        <v>652</v>
      </c>
      <c r="D191" s="208" t="s">
        <v>515</v>
      </c>
      <c r="E191" s="209" t="s">
        <v>653</v>
      </c>
      <c r="F191" s="210" t="s">
        <v>654</v>
      </c>
      <c r="G191" s="211" t="s">
        <v>1217</v>
      </c>
      <c r="H191" s="212">
        <v>16.5</v>
      </c>
      <c r="I191" s="213"/>
      <c r="J191" s="214">
        <f>ROUND(I191*H191,2)</f>
        <v>0</v>
      </c>
      <c r="K191" s="210" t="s">
        <v>1022</v>
      </c>
      <c r="L191" s="215"/>
      <c r="M191" s="216" t="s">
        <v>1022</v>
      </c>
      <c r="N191" s="217" t="s">
        <v>1043</v>
      </c>
      <c r="O191" s="40"/>
      <c r="P191" s="198">
        <f>O191*H191</f>
        <v>0</v>
      </c>
      <c r="Q191" s="198">
        <v>0</v>
      </c>
      <c r="R191" s="198">
        <f>Q191*H191</f>
        <v>0</v>
      </c>
      <c r="S191" s="198">
        <v>0</v>
      </c>
      <c r="T191" s="199">
        <f>S191*H191</f>
        <v>0</v>
      </c>
      <c r="AR191" s="22" t="s">
        <v>655</v>
      </c>
      <c r="AT191" s="22" t="s">
        <v>515</v>
      </c>
      <c r="AU191" s="22" t="s">
        <v>1082</v>
      </c>
      <c r="AY191" s="22" t="s">
        <v>1132</v>
      </c>
      <c r="BE191" s="200">
        <f>IF(N191="základní",J191,0)</f>
        <v>0</v>
      </c>
      <c r="BF191" s="200">
        <f>IF(N191="snížená",J191,0)</f>
        <v>0</v>
      </c>
      <c r="BG191" s="200">
        <f>IF(N191="zákl. přenesená",J191,0)</f>
        <v>0</v>
      </c>
      <c r="BH191" s="200">
        <f>IF(N191="sníž. přenesená",J191,0)</f>
        <v>0</v>
      </c>
      <c r="BI191" s="200">
        <f>IF(N191="nulová",J191,0)</f>
        <v>0</v>
      </c>
      <c r="BJ191" s="22" t="s">
        <v>1080</v>
      </c>
      <c r="BK191" s="200">
        <f>ROUND(I191*H191,2)</f>
        <v>0</v>
      </c>
      <c r="BL191" s="22" t="s">
        <v>648</v>
      </c>
      <c r="BM191" s="22" t="s">
        <v>656</v>
      </c>
    </row>
    <row r="192" spans="2:65" s="1" customFormat="1" ht="38.25" customHeight="1">
      <c r="B192" s="39"/>
      <c r="C192" s="189" t="s">
        <v>657</v>
      </c>
      <c r="D192" s="189" t="s">
        <v>1135</v>
      </c>
      <c r="E192" s="190" t="s">
        <v>658</v>
      </c>
      <c r="F192" s="191" t="s">
        <v>636</v>
      </c>
      <c r="G192" s="192" t="s">
        <v>1217</v>
      </c>
      <c r="H192" s="193">
        <v>136.5</v>
      </c>
      <c r="I192" s="194"/>
      <c r="J192" s="195">
        <f>ROUND(I192*H192,2)</f>
        <v>0</v>
      </c>
      <c r="K192" s="191" t="s">
        <v>1022</v>
      </c>
      <c r="L192" s="59"/>
      <c r="M192" s="196" t="s">
        <v>1022</v>
      </c>
      <c r="N192" s="197" t="s">
        <v>1043</v>
      </c>
      <c r="O192" s="40"/>
      <c r="P192" s="198">
        <f>O192*H192</f>
        <v>0</v>
      </c>
      <c r="Q192" s="198">
        <v>0.167</v>
      </c>
      <c r="R192" s="198">
        <f>Q192*H192</f>
        <v>22.7955</v>
      </c>
      <c r="S192" s="198">
        <v>0</v>
      </c>
      <c r="T192" s="199">
        <f>S192*H192</f>
        <v>0</v>
      </c>
      <c r="AR192" s="22" t="s">
        <v>1150</v>
      </c>
      <c r="AT192" s="22" t="s">
        <v>1135</v>
      </c>
      <c r="AU192" s="22" t="s">
        <v>1082</v>
      </c>
      <c r="AY192" s="22" t="s">
        <v>1132</v>
      </c>
      <c r="BE192" s="200">
        <f>IF(N192="základní",J192,0)</f>
        <v>0</v>
      </c>
      <c r="BF192" s="200">
        <f>IF(N192="snížená",J192,0)</f>
        <v>0</v>
      </c>
      <c r="BG192" s="200">
        <f>IF(N192="zákl. přenesená",J192,0)</f>
        <v>0</v>
      </c>
      <c r="BH192" s="200">
        <f>IF(N192="sníž. přenesená",J192,0)</f>
        <v>0</v>
      </c>
      <c r="BI192" s="200">
        <f>IF(N192="nulová",J192,0)</f>
        <v>0</v>
      </c>
      <c r="BJ192" s="22" t="s">
        <v>1080</v>
      </c>
      <c r="BK192" s="200">
        <f>ROUND(I192*H192,2)</f>
        <v>0</v>
      </c>
      <c r="BL192" s="22" t="s">
        <v>1150</v>
      </c>
      <c r="BM192" s="22" t="s">
        <v>659</v>
      </c>
    </row>
    <row r="193" spans="2:51" s="11" customFormat="1" ht="13.5">
      <c r="B193" s="218"/>
      <c r="C193" s="219"/>
      <c r="D193" s="205" t="s">
        <v>529</v>
      </c>
      <c r="E193" s="228" t="s">
        <v>1022</v>
      </c>
      <c r="F193" s="220" t="s">
        <v>660</v>
      </c>
      <c r="G193" s="219"/>
      <c r="H193" s="221">
        <v>136.5</v>
      </c>
      <c r="I193" s="222"/>
      <c r="J193" s="219"/>
      <c r="K193" s="219"/>
      <c r="L193" s="223"/>
      <c r="M193" s="224"/>
      <c r="N193" s="225"/>
      <c r="O193" s="225"/>
      <c r="P193" s="225"/>
      <c r="Q193" s="225"/>
      <c r="R193" s="225"/>
      <c r="S193" s="225"/>
      <c r="T193" s="226"/>
      <c r="AT193" s="227" t="s">
        <v>529</v>
      </c>
      <c r="AU193" s="227" t="s">
        <v>1082</v>
      </c>
      <c r="AV193" s="11" t="s">
        <v>1082</v>
      </c>
      <c r="AW193" s="11" t="s">
        <v>1035</v>
      </c>
      <c r="AX193" s="11" t="s">
        <v>1072</v>
      </c>
      <c r="AY193" s="227" t="s">
        <v>1132</v>
      </c>
    </row>
    <row r="194" spans="2:51" s="12" customFormat="1" ht="13.5">
      <c r="B194" s="229"/>
      <c r="C194" s="230"/>
      <c r="D194" s="205" t="s">
        <v>529</v>
      </c>
      <c r="E194" s="231" t="s">
        <v>1022</v>
      </c>
      <c r="F194" s="232" t="s">
        <v>578</v>
      </c>
      <c r="G194" s="230"/>
      <c r="H194" s="233">
        <v>136.5</v>
      </c>
      <c r="I194" s="234"/>
      <c r="J194" s="230"/>
      <c r="K194" s="230"/>
      <c r="L194" s="235"/>
      <c r="M194" s="236"/>
      <c r="N194" s="237"/>
      <c r="O194" s="237"/>
      <c r="P194" s="237"/>
      <c r="Q194" s="237"/>
      <c r="R194" s="237"/>
      <c r="S194" s="237"/>
      <c r="T194" s="238"/>
      <c r="AT194" s="239" t="s">
        <v>529</v>
      </c>
      <c r="AU194" s="239" t="s">
        <v>1082</v>
      </c>
      <c r="AV194" s="12" t="s">
        <v>1150</v>
      </c>
      <c r="AW194" s="12" t="s">
        <v>1035</v>
      </c>
      <c r="AX194" s="12" t="s">
        <v>1080</v>
      </c>
      <c r="AY194" s="239" t="s">
        <v>1132</v>
      </c>
    </row>
    <row r="195" spans="2:65" s="1" customFormat="1" ht="16.5" customHeight="1">
      <c r="B195" s="39"/>
      <c r="C195" s="208" t="s">
        <v>661</v>
      </c>
      <c r="D195" s="208" t="s">
        <v>515</v>
      </c>
      <c r="E195" s="209" t="s">
        <v>662</v>
      </c>
      <c r="F195" s="210" t="s">
        <v>663</v>
      </c>
      <c r="G195" s="211" t="s">
        <v>1217</v>
      </c>
      <c r="H195" s="212">
        <v>134</v>
      </c>
      <c r="I195" s="213"/>
      <c r="J195" s="214">
        <f>ROUND(I195*H195,2)</f>
        <v>0</v>
      </c>
      <c r="K195" s="210" t="s">
        <v>1022</v>
      </c>
      <c r="L195" s="215"/>
      <c r="M195" s="216" t="s">
        <v>1022</v>
      </c>
      <c r="N195" s="217" t="s">
        <v>1043</v>
      </c>
      <c r="O195" s="40"/>
      <c r="P195" s="198">
        <f>O195*H195</f>
        <v>0</v>
      </c>
      <c r="Q195" s="198">
        <v>0</v>
      </c>
      <c r="R195" s="198">
        <f>Q195*H195</f>
        <v>0</v>
      </c>
      <c r="S195" s="198">
        <v>0</v>
      </c>
      <c r="T195" s="199">
        <f>S195*H195</f>
        <v>0</v>
      </c>
      <c r="AR195" s="22" t="s">
        <v>1166</v>
      </c>
      <c r="AT195" s="22" t="s">
        <v>515</v>
      </c>
      <c r="AU195" s="22" t="s">
        <v>1082</v>
      </c>
      <c r="AY195" s="22" t="s">
        <v>1132</v>
      </c>
      <c r="BE195" s="200">
        <f>IF(N195="základní",J195,0)</f>
        <v>0</v>
      </c>
      <c r="BF195" s="200">
        <f>IF(N195="snížená",J195,0)</f>
        <v>0</v>
      </c>
      <c r="BG195" s="200">
        <f>IF(N195="zákl. přenesená",J195,0)</f>
        <v>0</v>
      </c>
      <c r="BH195" s="200">
        <f>IF(N195="sníž. přenesená",J195,0)</f>
        <v>0</v>
      </c>
      <c r="BI195" s="200">
        <f>IF(N195="nulová",J195,0)</f>
        <v>0</v>
      </c>
      <c r="BJ195" s="22" t="s">
        <v>1080</v>
      </c>
      <c r="BK195" s="200">
        <f>ROUND(I195*H195,2)</f>
        <v>0</v>
      </c>
      <c r="BL195" s="22" t="s">
        <v>1150</v>
      </c>
      <c r="BM195" s="22" t="s">
        <v>664</v>
      </c>
    </row>
    <row r="196" spans="2:51" s="11" customFormat="1" ht="13.5">
      <c r="B196" s="218"/>
      <c r="C196" s="219"/>
      <c r="D196" s="205" t="s">
        <v>529</v>
      </c>
      <c r="E196" s="228" t="s">
        <v>1022</v>
      </c>
      <c r="F196" s="220" t="s">
        <v>665</v>
      </c>
      <c r="G196" s="219"/>
      <c r="H196" s="221">
        <v>134</v>
      </c>
      <c r="I196" s="222"/>
      <c r="J196" s="219"/>
      <c r="K196" s="219"/>
      <c r="L196" s="223"/>
      <c r="M196" s="224"/>
      <c r="N196" s="225"/>
      <c r="O196" s="225"/>
      <c r="P196" s="225"/>
      <c r="Q196" s="225"/>
      <c r="R196" s="225"/>
      <c r="S196" s="225"/>
      <c r="T196" s="226"/>
      <c r="AT196" s="227" t="s">
        <v>529</v>
      </c>
      <c r="AU196" s="227" t="s">
        <v>1082</v>
      </c>
      <c r="AV196" s="11" t="s">
        <v>1082</v>
      </c>
      <c r="AW196" s="11" t="s">
        <v>1035</v>
      </c>
      <c r="AX196" s="11" t="s">
        <v>1072</v>
      </c>
      <c r="AY196" s="227" t="s">
        <v>1132</v>
      </c>
    </row>
    <row r="197" spans="2:51" s="12" customFormat="1" ht="13.5">
      <c r="B197" s="229"/>
      <c r="C197" s="230"/>
      <c r="D197" s="205" t="s">
        <v>529</v>
      </c>
      <c r="E197" s="231" t="s">
        <v>1022</v>
      </c>
      <c r="F197" s="232" t="s">
        <v>578</v>
      </c>
      <c r="G197" s="230"/>
      <c r="H197" s="233">
        <v>134</v>
      </c>
      <c r="I197" s="234"/>
      <c r="J197" s="230"/>
      <c r="K197" s="230"/>
      <c r="L197" s="235"/>
      <c r="M197" s="236"/>
      <c r="N197" s="237"/>
      <c r="O197" s="237"/>
      <c r="P197" s="237"/>
      <c r="Q197" s="237"/>
      <c r="R197" s="237"/>
      <c r="S197" s="237"/>
      <c r="T197" s="238"/>
      <c r="AT197" s="239" t="s">
        <v>529</v>
      </c>
      <c r="AU197" s="239" t="s">
        <v>1082</v>
      </c>
      <c r="AV197" s="12" t="s">
        <v>1150</v>
      </c>
      <c r="AW197" s="12" t="s">
        <v>1035</v>
      </c>
      <c r="AX197" s="12" t="s">
        <v>1080</v>
      </c>
      <c r="AY197" s="239" t="s">
        <v>1132</v>
      </c>
    </row>
    <row r="198" spans="2:65" s="1" customFormat="1" ht="16.5" customHeight="1">
      <c r="B198" s="39"/>
      <c r="C198" s="208" t="s">
        <v>666</v>
      </c>
      <c r="D198" s="208" t="s">
        <v>515</v>
      </c>
      <c r="E198" s="209" t="s">
        <v>667</v>
      </c>
      <c r="F198" s="210" t="s">
        <v>668</v>
      </c>
      <c r="G198" s="211" t="s">
        <v>1217</v>
      </c>
      <c r="H198" s="212">
        <v>2.5</v>
      </c>
      <c r="I198" s="213"/>
      <c r="J198" s="214">
        <f>ROUND(I198*H198,2)</f>
        <v>0</v>
      </c>
      <c r="K198" s="210" t="s">
        <v>1022</v>
      </c>
      <c r="L198" s="215"/>
      <c r="M198" s="216" t="s">
        <v>1022</v>
      </c>
      <c r="N198" s="217" t="s">
        <v>1043</v>
      </c>
      <c r="O198" s="40"/>
      <c r="P198" s="198">
        <f>O198*H198</f>
        <v>0</v>
      </c>
      <c r="Q198" s="198">
        <v>0</v>
      </c>
      <c r="R198" s="198">
        <f>Q198*H198</f>
        <v>0</v>
      </c>
      <c r="S198" s="198">
        <v>0</v>
      </c>
      <c r="T198" s="199">
        <f>S198*H198</f>
        <v>0</v>
      </c>
      <c r="AR198" s="22" t="s">
        <v>1166</v>
      </c>
      <c r="AT198" s="22" t="s">
        <v>515</v>
      </c>
      <c r="AU198" s="22" t="s">
        <v>1082</v>
      </c>
      <c r="AY198" s="22" t="s">
        <v>1132</v>
      </c>
      <c r="BE198" s="200">
        <f>IF(N198="základní",J198,0)</f>
        <v>0</v>
      </c>
      <c r="BF198" s="200">
        <f>IF(N198="snížená",J198,0)</f>
        <v>0</v>
      </c>
      <c r="BG198" s="200">
        <f>IF(N198="zákl. přenesená",J198,0)</f>
        <v>0</v>
      </c>
      <c r="BH198" s="200">
        <f>IF(N198="sníž. přenesená",J198,0)</f>
        <v>0</v>
      </c>
      <c r="BI198" s="200">
        <f>IF(N198="nulová",J198,0)</f>
        <v>0</v>
      </c>
      <c r="BJ198" s="22" t="s">
        <v>1080</v>
      </c>
      <c r="BK198" s="200">
        <f>ROUND(I198*H198,2)</f>
        <v>0</v>
      </c>
      <c r="BL198" s="22" t="s">
        <v>1150</v>
      </c>
      <c r="BM198" s="22" t="s">
        <v>669</v>
      </c>
    </row>
    <row r="199" spans="2:51" s="11" customFormat="1" ht="13.5">
      <c r="B199" s="218"/>
      <c r="C199" s="219"/>
      <c r="D199" s="205" t="s">
        <v>529</v>
      </c>
      <c r="E199" s="228" t="s">
        <v>1022</v>
      </c>
      <c r="F199" s="220" t="s">
        <v>670</v>
      </c>
      <c r="G199" s="219"/>
      <c r="H199" s="221">
        <v>2.5</v>
      </c>
      <c r="I199" s="222"/>
      <c r="J199" s="219"/>
      <c r="K199" s="219"/>
      <c r="L199" s="223"/>
      <c r="M199" s="224"/>
      <c r="N199" s="225"/>
      <c r="O199" s="225"/>
      <c r="P199" s="225"/>
      <c r="Q199" s="225"/>
      <c r="R199" s="225"/>
      <c r="S199" s="225"/>
      <c r="T199" s="226"/>
      <c r="AT199" s="227" t="s">
        <v>529</v>
      </c>
      <c r="AU199" s="227" t="s">
        <v>1082</v>
      </c>
      <c r="AV199" s="11" t="s">
        <v>1082</v>
      </c>
      <c r="AW199" s="11" t="s">
        <v>1035</v>
      </c>
      <c r="AX199" s="11" t="s">
        <v>1072</v>
      </c>
      <c r="AY199" s="227" t="s">
        <v>1132</v>
      </c>
    </row>
    <row r="200" spans="2:51" s="12" customFormat="1" ht="13.5">
      <c r="B200" s="229"/>
      <c r="C200" s="230"/>
      <c r="D200" s="205" t="s">
        <v>529</v>
      </c>
      <c r="E200" s="231" t="s">
        <v>1022</v>
      </c>
      <c r="F200" s="232" t="s">
        <v>578</v>
      </c>
      <c r="G200" s="230"/>
      <c r="H200" s="233">
        <v>2.5</v>
      </c>
      <c r="I200" s="234"/>
      <c r="J200" s="230"/>
      <c r="K200" s="230"/>
      <c r="L200" s="235"/>
      <c r="M200" s="236"/>
      <c r="N200" s="237"/>
      <c r="O200" s="237"/>
      <c r="P200" s="237"/>
      <c r="Q200" s="237"/>
      <c r="R200" s="237"/>
      <c r="S200" s="237"/>
      <c r="T200" s="238"/>
      <c r="AT200" s="239" t="s">
        <v>529</v>
      </c>
      <c r="AU200" s="239" t="s">
        <v>1082</v>
      </c>
      <c r="AV200" s="12" t="s">
        <v>1150</v>
      </c>
      <c r="AW200" s="12" t="s">
        <v>1035</v>
      </c>
      <c r="AX200" s="12" t="s">
        <v>1080</v>
      </c>
      <c r="AY200" s="239" t="s">
        <v>1132</v>
      </c>
    </row>
    <row r="201" spans="2:65" s="1" customFormat="1" ht="16.5" customHeight="1">
      <c r="B201" s="39"/>
      <c r="C201" s="189" t="s">
        <v>671</v>
      </c>
      <c r="D201" s="189" t="s">
        <v>1135</v>
      </c>
      <c r="E201" s="190" t="s">
        <v>672</v>
      </c>
      <c r="F201" s="191" t="s">
        <v>673</v>
      </c>
      <c r="G201" s="192" t="s">
        <v>1246</v>
      </c>
      <c r="H201" s="193">
        <v>956</v>
      </c>
      <c r="I201" s="194"/>
      <c r="J201" s="195">
        <f>ROUND(I201*H201,2)</f>
        <v>0</v>
      </c>
      <c r="K201" s="191" t="s">
        <v>1143</v>
      </c>
      <c r="L201" s="59"/>
      <c r="M201" s="196" t="s">
        <v>1022</v>
      </c>
      <c r="N201" s="197" t="s">
        <v>1043</v>
      </c>
      <c r="O201" s="40"/>
      <c r="P201" s="198">
        <f>O201*H201</f>
        <v>0</v>
      </c>
      <c r="Q201" s="198">
        <v>0.0036</v>
      </c>
      <c r="R201" s="198">
        <f>Q201*H201</f>
        <v>3.4415999999999998</v>
      </c>
      <c r="S201" s="198">
        <v>0</v>
      </c>
      <c r="T201" s="199">
        <f>S201*H201</f>
        <v>0</v>
      </c>
      <c r="AR201" s="22" t="s">
        <v>1150</v>
      </c>
      <c r="AT201" s="22" t="s">
        <v>1135</v>
      </c>
      <c r="AU201" s="22" t="s">
        <v>1082</v>
      </c>
      <c r="AY201" s="22" t="s">
        <v>1132</v>
      </c>
      <c r="BE201" s="200">
        <f>IF(N201="základní",J201,0)</f>
        <v>0</v>
      </c>
      <c r="BF201" s="200">
        <f>IF(N201="snížená",J201,0)</f>
        <v>0</v>
      </c>
      <c r="BG201" s="200">
        <f>IF(N201="zákl. přenesená",J201,0)</f>
        <v>0</v>
      </c>
      <c r="BH201" s="200">
        <f>IF(N201="sníž. přenesená",J201,0)</f>
        <v>0</v>
      </c>
      <c r="BI201" s="200">
        <f>IF(N201="nulová",J201,0)</f>
        <v>0</v>
      </c>
      <c r="BJ201" s="22" t="s">
        <v>1080</v>
      </c>
      <c r="BK201" s="200">
        <f>ROUND(I201*H201,2)</f>
        <v>0</v>
      </c>
      <c r="BL201" s="22" t="s">
        <v>1150</v>
      </c>
      <c r="BM201" s="22" t="s">
        <v>674</v>
      </c>
    </row>
    <row r="202" spans="2:47" s="1" customFormat="1" ht="54">
      <c r="B202" s="39"/>
      <c r="C202" s="61"/>
      <c r="D202" s="205" t="s">
        <v>1213</v>
      </c>
      <c r="E202" s="61"/>
      <c r="F202" s="206" t="s">
        <v>675</v>
      </c>
      <c r="G202" s="61"/>
      <c r="H202" s="61"/>
      <c r="I202" s="157"/>
      <c r="J202" s="61"/>
      <c r="K202" s="61"/>
      <c r="L202" s="59"/>
      <c r="M202" s="207"/>
      <c r="N202" s="40"/>
      <c r="O202" s="40"/>
      <c r="P202" s="40"/>
      <c r="Q202" s="40"/>
      <c r="R202" s="40"/>
      <c r="S202" s="40"/>
      <c r="T202" s="76"/>
      <c r="AT202" s="22" t="s">
        <v>1213</v>
      </c>
      <c r="AU202" s="22" t="s">
        <v>1082</v>
      </c>
    </row>
    <row r="203" spans="2:65" s="1" customFormat="1" ht="16.5" customHeight="1">
      <c r="B203" s="39"/>
      <c r="C203" s="189" t="s">
        <v>676</v>
      </c>
      <c r="D203" s="189" t="s">
        <v>1135</v>
      </c>
      <c r="E203" s="190" t="s">
        <v>677</v>
      </c>
      <c r="F203" s="191" t="s">
        <v>678</v>
      </c>
      <c r="G203" s="192" t="s">
        <v>1217</v>
      </c>
      <c r="H203" s="193">
        <v>82</v>
      </c>
      <c r="I203" s="194"/>
      <c r="J203" s="195">
        <f>ROUND(I203*H203,2)</f>
        <v>0</v>
      </c>
      <c r="K203" s="191" t="s">
        <v>1022</v>
      </c>
      <c r="L203" s="59"/>
      <c r="M203" s="196" t="s">
        <v>1022</v>
      </c>
      <c r="N203" s="197" t="s">
        <v>1043</v>
      </c>
      <c r="O203" s="40"/>
      <c r="P203" s="198">
        <f>O203*H203</f>
        <v>0</v>
      </c>
      <c r="Q203" s="198">
        <v>0</v>
      </c>
      <c r="R203" s="198">
        <f>Q203*H203</f>
        <v>0</v>
      </c>
      <c r="S203" s="198">
        <v>0</v>
      </c>
      <c r="T203" s="199">
        <f>S203*H203</f>
        <v>0</v>
      </c>
      <c r="AR203" s="22" t="s">
        <v>1150</v>
      </c>
      <c r="AT203" s="22" t="s">
        <v>1135</v>
      </c>
      <c r="AU203" s="22" t="s">
        <v>1082</v>
      </c>
      <c r="AY203" s="22" t="s">
        <v>1132</v>
      </c>
      <c r="BE203" s="200">
        <f>IF(N203="základní",J203,0)</f>
        <v>0</v>
      </c>
      <c r="BF203" s="200">
        <f>IF(N203="snížená",J203,0)</f>
        <v>0</v>
      </c>
      <c r="BG203" s="200">
        <f>IF(N203="zákl. přenesená",J203,0)</f>
        <v>0</v>
      </c>
      <c r="BH203" s="200">
        <f>IF(N203="sníž. přenesená",J203,0)</f>
        <v>0</v>
      </c>
      <c r="BI203" s="200">
        <f>IF(N203="nulová",J203,0)</f>
        <v>0</v>
      </c>
      <c r="BJ203" s="22" t="s">
        <v>1080</v>
      </c>
      <c r="BK203" s="200">
        <f>ROUND(I203*H203,2)</f>
        <v>0</v>
      </c>
      <c r="BL203" s="22" t="s">
        <v>1150</v>
      </c>
      <c r="BM203" s="22" t="s">
        <v>679</v>
      </c>
    </row>
    <row r="204" spans="2:65" s="1" customFormat="1" ht="25.5" customHeight="1">
      <c r="B204" s="39"/>
      <c r="C204" s="189" t="s">
        <v>680</v>
      </c>
      <c r="D204" s="189" t="s">
        <v>1135</v>
      </c>
      <c r="E204" s="190" t="s">
        <v>681</v>
      </c>
      <c r="F204" s="191" t="s">
        <v>682</v>
      </c>
      <c r="G204" s="192" t="s">
        <v>683</v>
      </c>
      <c r="H204" s="193">
        <v>268</v>
      </c>
      <c r="I204" s="194"/>
      <c r="J204" s="195">
        <f>ROUND(I204*H204,2)</f>
        <v>0</v>
      </c>
      <c r="K204" s="191" t="s">
        <v>1022</v>
      </c>
      <c r="L204" s="59"/>
      <c r="M204" s="196" t="s">
        <v>1022</v>
      </c>
      <c r="N204" s="197" t="s">
        <v>1043</v>
      </c>
      <c r="O204" s="40"/>
      <c r="P204" s="198">
        <f>O204*H204</f>
        <v>0</v>
      </c>
      <c r="Q204" s="198">
        <v>0</v>
      </c>
      <c r="R204" s="198">
        <f>Q204*H204</f>
        <v>0</v>
      </c>
      <c r="S204" s="198">
        <v>0</v>
      </c>
      <c r="T204" s="199">
        <f>S204*H204</f>
        <v>0</v>
      </c>
      <c r="AR204" s="22" t="s">
        <v>648</v>
      </c>
      <c r="AT204" s="22" t="s">
        <v>1135</v>
      </c>
      <c r="AU204" s="22" t="s">
        <v>1082</v>
      </c>
      <c r="AY204" s="22" t="s">
        <v>1132</v>
      </c>
      <c r="BE204" s="200">
        <f>IF(N204="základní",J204,0)</f>
        <v>0</v>
      </c>
      <c r="BF204" s="200">
        <f>IF(N204="snížená",J204,0)</f>
        <v>0</v>
      </c>
      <c r="BG204" s="200">
        <f>IF(N204="zákl. přenesená",J204,0)</f>
        <v>0</v>
      </c>
      <c r="BH204" s="200">
        <f>IF(N204="sníž. přenesená",J204,0)</f>
        <v>0</v>
      </c>
      <c r="BI204" s="200">
        <f>IF(N204="nulová",J204,0)</f>
        <v>0</v>
      </c>
      <c r="BJ204" s="22" t="s">
        <v>1080</v>
      </c>
      <c r="BK204" s="200">
        <f>ROUND(I204*H204,2)</f>
        <v>0</v>
      </c>
      <c r="BL204" s="22" t="s">
        <v>648</v>
      </c>
      <c r="BM204" s="22" t="s">
        <v>684</v>
      </c>
    </row>
    <row r="205" spans="2:65" s="1" customFormat="1" ht="16.5" customHeight="1">
      <c r="B205" s="39"/>
      <c r="C205" s="189" t="s">
        <v>685</v>
      </c>
      <c r="D205" s="189" t="s">
        <v>1135</v>
      </c>
      <c r="E205" s="190" t="s">
        <v>686</v>
      </c>
      <c r="F205" s="191" t="s">
        <v>687</v>
      </c>
      <c r="G205" s="192" t="s">
        <v>683</v>
      </c>
      <c r="H205" s="193">
        <v>359</v>
      </c>
      <c r="I205" s="194"/>
      <c r="J205" s="195">
        <f>ROUND(I205*H205,2)</f>
        <v>0</v>
      </c>
      <c r="K205" s="191" t="s">
        <v>1022</v>
      </c>
      <c r="L205" s="59"/>
      <c r="M205" s="196" t="s">
        <v>1022</v>
      </c>
      <c r="N205" s="197" t="s">
        <v>1043</v>
      </c>
      <c r="O205" s="40"/>
      <c r="P205" s="198">
        <f>O205*H205</f>
        <v>0</v>
      </c>
      <c r="Q205" s="198">
        <v>0</v>
      </c>
      <c r="R205" s="198">
        <f>Q205*H205</f>
        <v>0</v>
      </c>
      <c r="S205" s="198">
        <v>0</v>
      </c>
      <c r="T205" s="199">
        <f>S205*H205</f>
        <v>0</v>
      </c>
      <c r="AR205" s="22" t="s">
        <v>648</v>
      </c>
      <c r="AT205" s="22" t="s">
        <v>1135</v>
      </c>
      <c r="AU205" s="22" t="s">
        <v>1082</v>
      </c>
      <c r="AY205" s="22" t="s">
        <v>1132</v>
      </c>
      <c r="BE205" s="200">
        <f>IF(N205="základní",J205,0)</f>
        <v>0</v>
      </c>
      <c r="BF205" s="200">
        <f>IF(N205="snížená",J205,0)</f>
        <v>0</v>
      </c>
      <c r="BG205" s="200">
        <f>IF(N205="zákl. přenesená",J205,0)</f>
        <v>0</v>
      </c>
      <c r="BH205" s="200">
        <f>IF(N205="sníž. přenesená",J205,0)</f>
        <v>0</v>
      </c>
      <c r="BI205" s="200">
        <f>IF(N205="nulová",J205,0)</f>
        <v>0</v>
      </c>
      <c r="BJ205" s="22" t="s">
        <v>1080</v>
      </c>
      <c r="BK205" s="200">
        <f>ROUND(I205*H205,2)</f>
        <v>0</v>
      </c>
      <c r="BL205" s="22" t="s">
        <v>648</v>
      </c>
      <c r="BM205" s="22" t="s">
        <v>688</v>
      </c>
    </row>
    <row r="206" spans="2:63" s="10" customFormat="1" ht="29.25" customHeight="1">
      <c r="B206" s="173"/>
      <c r="C206" s="174"/>
      <c r="D206" s="175" t="s">
        <v>1071</v>
      </c>
      <c r="E206" s="187" t="s">
        <v>1166</v>
      </c>
      <c r="F206" s="187" t="s">
        <v>689</v>
      </c>
      <c r="G206" s="174"/>
      <c r="H206" s="174"/>
      <c r="I206" s="177"/>
      <c r="J206" s="188">
        <f>BK206</f>
        <v>0</v>
      </c>
      <c r="K206" s="174"/>
      <c r="L206" s="179"/>
      <c r="M206" s="180"/>
      <c r="N206" s="181"/>
      <c r="O206" s="181"/>
      <c r="P206" s="182">
        <f>SUM(P207:P208)</f>
        <v>0</v>
      </c>
      <c r="Q206" s="181"/>
      <c r="R206" s="182">
        <f>SUM(R207:R208)</f>
        <v>16.79832</v>
      </c>
      <c r="S206" s="181"/>
      <c r="T206" s="183">
        <f>SUM(T207:T208)</f>
        <v>0</v>
      </c>
      <c r="AR206" s="184" t="s">
        <v>1080</v>
      </c>
      <c r="AT206" s="185" t="s">
        <v>1071</v>
      </c>
      <c r="AU206" s="185" t="s">
        <v>1080</v>
      </c>
      <c r="AY206" s="184" t="s">
        <v>1132</v>
      </c>
      <c r="BK206" s="186">
        <f>SUM(BK207:BK208)</f>
        <v>0</v>
      </c>
    </row>
    <row r="207" spans="2:65" s="1" customFormat="1" ht="25.5" customHeight="1">
      <c r="B207" s="39"/>
      <c r="C207" s="189" t="s">
        <v>690</v>
      </c>
      <c r="D207" s="189" t="s">
        <v>1135</v>
      </c>
      <c r="E207" s="190" t="s">
        <v>691</v>
      </c>
      <c r="F207" s="191" t="s">
        <v>692</v>
      </c>
      <c r="G207" s="192" t="s">
        <v>693</v>
      </c>
      <c r="H207" s="193">
        <v>54</v>
      </c>
      <c r="I207" s="194"/>
      <c r="J207" s="195">
        <f>ROUND(I207*H207,2)</f>
        <v>0</v>
      </c>
      <c r="K207" s="191" t="s">
        <v>1143</v>
      </c>
      <c r="L207" s="59"/>
      <c r="M207" s="196" t="s">
        <v>1022</v>
      </c>
      <c r="N207" s="197" t="s">
        <v>1043</v>
      </c>
      <c r="O207" s="40"/>
      <c r="P207" s="198">
        <f>O207*H207</f>
        <v>0</v>
      </c>
      <c r="Q207" s="198">
        <v>0.31108</v>
      </c>
      <c r="R207" s="198">
        <f>Q207*H207</f>
        <v>16.79832</v>
      </c>
      <c r="S207" s="198">
        <v>0</v>
      </c>
      <c r="T207" s="199">
        <f>S207*H207</f>
        <v>0</v>
      </c>
      <c r="AR207" s="22" t="s">
        <v>1150</v>
      </c>
      <c r="AT207" s="22" t="s">
        <v>1135</v>
      </c>
      <c r="AU207" s="22" t="s">
        <v>1082</v>
      </c>
      <c r="AY207" s="22" t="s">
        <v>1132</v>
      </c>
      <c r="BE207" s="200">
        <f>IF(N207="základní",J207,0)</f>
        <v>0</v>
      </c>
      <c r="BF207" s="200">
        <f>IF(N207="snížená",J207,0)</f>
        <v>0</v>
      </c>
      <c r="BG207" s="200">
        <f>IF(N207="zákl. přenesená",J207,0)</f>
        <v>0</v>
      </c>
      <c r="BH207" s="200">
        <f>IF(N207="sníž. přenesená",J207,0)</f>
        <v>0</v>
      </c>
      <c r="BI207" s="200">
        <f>IF(N207="nulová",J207,0)</f>
        <v>0</v>
      </c>
      <c r="BJ207" s="22" t="s">
        <v>1080</v>
      </c>
      <c r="BK207" s="200">
        <f>ROUND(I207*H207,2)</f>
        <v>0</v>
      </c>
      <c r="BL207" s="22" t="s">
        <v>1150</v>
      </c>
      <c r="BM207" s="22" t="s">
        <v>694</v>
      </c>
    </row>
    <row r="208" spans="2:47" s="1" customFormat="1" ht="108">
      <c r="B208" s="39"/>
      <c r="C208" s="61"/>
      <c r="D208" s="205" t="s">
        <v>1213</v>
      </c>
      <c r="E208" s="61"/>
      <c r="F208" s="206" t="s">
        <v>695</v>
      </c>
      <c r="G208" s="61"/>
      <c r="H208" s="61"/>
      <c r="I208" s="157"/>
      <c r="J208" s="61"/>
      <c r="K208" s="61"/>
      <c r="L208" s="59"/>
      <c r="M208" s="207"/>
      <c r="N208" s="40"/>
      <c r="O208" s="40"/>
      <c r="P208" s="40"/>
      <c r="Q208" s="40"/>
      <c r="R208" s="40"/>
      <c r="S208" s="40"/>
      <c r="T208" s="76"/>
      <c r="AT208" s="22" t="s">
        <v>1213</v>
      </c>
      <c r="AU208" s="22" t="s">
        <v>1082</v>
      </c>
    </row>
    <row r="209" spans="2:63" s="10" customFormat="1" ht="29.25" customHeight="1">
      <c r="B209" s="173"/>
      <c r="C209" s="174"/>
      <c r="D209" s="175" t="s">
        <v>1071</v>
      </c>
      <c r="E209" s="187" t="s">
        <v>1173</v>
      </c>
      <c r="F209" s="187" t="s">
        <v>696</v>
      </c>
      <c r="G209" s="174"/>
      <c r="H209" s="174"/>
      <c r="I209" s="177"/>
      <c r="J209" s="188">
        <f>BK209</f>
        <v>0</v>
      </c>
      <c r="K209" s="174"/>
      <c r="L209" s="179"/>
      <c r="M209" s="180"/>
      <c r="N209" s="181"/>
      <c r="O209" s="181"/>
      <c r="P209" s="182">
        <f>SUM(P210:P256)</f>
        <v>0</v>
      </c>
      <c r="Q209" s="181"/>
      <c r="R209" s="182">
        <f>SUM(R210:R256)</f>
        <v>296.1303221</v>
      </c>
      <c r="S209" s="181"/>
      <c r="T209" s="183">
        <f>SUM(T210:T256)</f>
        <v>0.994</v>
      </c>
      <c r="AR209" s="184" t="s">
        <v>1080</v>
      </c>
      <c r="AT209" s="185" t="s">
        <v>1071</v>
      </c>
      <c r="AU209" s="185" t="s">
        <v>1080</v>
      </c>
      <c r="AY209" s="184" t="s">
        <v>1132</v>
      </c>
      <c r="BK209" s="186">
        <f>SUM(BK210:BK256)</f>
        <v>0</v>
      </c>
    </row>
    <row r="210" spans="2:65" s="1" customFormat="1" ht="16.5" customHeight="1">
      <c r="B210" s="39"/>
      <c r="C210" s="189" t="s">
        <v>697</v>
      </c>
      <c r="D210" s="189" t="s">
        <v>1135</v>
      </c>
      <c r="E210" s="190" t="s">
        <v>698</v>
      </c>
      <c r="F210" s="191" t="s">
        <v>699</v>
      </c>
      <c r="G210" s="192" t="s">
        <v>700</v>
      </c>
      <c r="H210" s="193">
        <v>48</v>
      </c>
      <c r="I210" s="194"/>
      <c r="J210" s="195">
        <f>ROUND(I210*H210,2)</f>
        <v>0</v>
      </c>
      <c r="K210" s="191" t="s">
        <v>1022</v>
      </c>
      <c r="L210" s="59"/>
      <c r="M210" s="196" t="s">
        <v>1022</v>
      </c>
      <c r="N210" s="197" t="s">
        <v>1043</v>
      </c>
      <c r="O210" s="40"/>
      <c r="P210" s="198">
        <f>O210*H210</f>
        <v>0</v>
      </c>
      <c r="Q210" s="198">
        <v>0</v>
      </c>
      <c r="R210" s="198">
        <f>Q210*H210</f>
        <v>0</v>
      </c>
      <c r="S210" s="198">
        <v>0</v>
      </c>
      <c r="T210" s="199">
        <f>S210*H210</f>
        <v>0</v>
      </c>
      <c r="AR210" s="22" t="s">
        <v>1150</v>
      </c>
      <c r="AT210" s="22" t="s">
        <v>1135</v>
      </c>
      <c r="AU210" s="22" t="s">
        <v>1082</v>
      </c>
      <c r="AY210" s="22" t="s">
        <v>1132</v>
      </c>
      <c r="BE210" s="200">
        <f>IF(N210="základní",J210,0)</f>
        <v>0</v>
      </c>
      <c r="BF210" s="200">
        <f>IF(N210="snížená",J210,0)</f>
        <v>0</v>
      </c>
      <c r="BG210" s="200">
        <f>IF(N210="zákl. přenesená",J210,0)</f>
        <v>0</v>
      </c>
      <c r="BH210" s="200">
        <f>IF(N210="sníž. přenesená",J210,0)</f>
        <v>0</v>
      </c>
      <c r="BI210" s="200">
        <f>IF(N210="nulová",J210,0)</f>
        <v>0</v>
      </c>
      <c r="BJ210" s="22" t="s">
        <v>1080</v>
      </c>
      <c r="BK210" s="200">
        <f>ROUND(I210*H210,2)</f>
        <v>0</v>
      </c>
      <c r="BL210" s="22" t="s">
        <v>1150</v>
      </c>
      <c r="BM210" s="22" t="s">
        <v>701</v>
      </c>
    </row>
    <row r="211" spans="2:65" s="1" customFormat="1" ht="16.5" customHeight="1">
      <c r="B211" s="39"/>
      <c r="C211" s="208" t="s">
        <v>702</v>
      </c>
      <c r="D211" s="208" t="s">
        <v>515</v>
      </c>
      <c r="E211" s="209" t="s">
        <v>703</v>
      </c>
      <c r="F211" s="210" t="s">
        <v>704</v>
      </c>
      <c r="G211" s="211" t="s">
        <v>700</v>
      </c>
      <c r="H211" s="212">
        <v>48</v>
      </c>
      <c r="I211" s="213"/>
      <c r="J211" s="214">
        <f>ROUND(I211*H211,2)</f>
        <v>0</v>
      </c>
      <c r="K211" s="210" t="s">
        <v>1022</v>
      </c>
      <c r="L211" s="215"/>
      <c r="M211" s="216" t="s">
        <v>1022</v>
      </c>
      <c r="N211" s="217" t="s">
        <v>1043</v>
      </c>
      <c r="O211" s="40"/>
      <c r="P211" s="198">
        <f>O211*H211</f>
        <v>0</v>
      </c>
      <c r="Q211" s="198">
        <v>0</v>
      </c>
      <c r="R211" s="198">
        <f>Q211*H211</f>
        <v>0</v>
      </c>
      <c r="S211" s="198">
        <v>0</v>
      </c>
      <c r="T211" s="199">
        <f>S211*H211</f>
        <v>0</v>
      </c>
      <c r="AR211" s="22" t="s">
        <v>1166</v>
      </c>
      <c r="AT211" s="22" t="s">
        <v>515</v>
      </c>
      <c r="AU211" s="22" t="s">
        <v>1082</v>
      </c>
      <c r="AY211" s="22" t="s">
        <v>1132</v>
      </c>
      <c r="BE211" s="200">
        <f>IF(N211="základní",J211,0)</f>
        <v>0</v>
      </c>
      <c r="BF211" s="200">
        <f>IF(N211="snížená",J211,0)</f>
        <v>0</v>
      </c>
      <c r="BG211" s="200">
        <f>IF(N211="zákl. přenesená",J211,0)</f>
        <v>0</v>
      </c>
      <c r="BH211" s="200">
        <f>IF(N211="sníž. přenesená",J211,0)</f>
        <v>0</v>
      </c>
      <c r="BI211" s="200">
        <f>IF(N211="nulová",J211,0)</f>
        <v>0</v>
      </c>
      <c r="BJ211" s="22" t="s">
        <v>1080</v>
      </c>
      <c r="BK211" s="200">
        <f>ROUND(I211*H211,2)</f>
        <v>0</v>
      </c>
      <c r="BL211" s="22" t="s">
        <v>1150</v>
      </c>
      <c r="BM211" s="22" t="s">
        <v>705</v>
      </c>
    </row>
    <row r="212" spans="2:65" s="1" customFormat="1" ht="25.5" customHeight="1">
      <c r="B212" s="39"/>
      <c r="C212" s="189" t="s">
        <v>706</v>
      </c>
      <c r="D212" s="189" t="s">
        <v>1135</v>
      </c>
      <c r="E212" s="190" t="s">
        <v>707</v>
      </c>
      <c r="F212" s="191" t="s">
        <v>708</v>
      </c>
      <c r="G212" s="192" t="s">
        <v>693</v>
      </c>
      <c r="H212" s="193">
        <v>26</v>
      </c>
      <c r="I212" s="194"/>
      <c r="J212" s="195">
        <f>ROUND(I212*H212,2)</f>
        <v>0</v>
      </c>
      <c r="K212" s="191" t="s">
        <v>1143</v>
      </c>
      <c r="L212" s="59"/>
      <c r="M212" s="196" t="s">
        <v>1022</v>
      </c>
      <c r="N212" s="197" t="s">
        <v>1043</v>
      </c>
      <c r="O212" s="40"/>
      <c r="P212" s="198">
        <f>O212*H212</f>
        <v>0</v>
      </c>
      <c r="Q212" s="198">
        <v>0.0007</v>
      </c>
      <c r="R212" s="198">
        <f>Q212*H212</f>
        <v>0.0182</v>
      </c>
      <c r="S212" s="198">
        <v>0</v>
      </c>
      <c r="T212" s="199">
        <f>S212*H212</f>
        <v>0</v>
      </c>
      <c r="AR212" s="22" t="s">
        <v>1150</v>
      </c>
      <c r="AT212" s="22" t="s">
        <v>1135</v>
      </c>
      <c r="AU212" s="22" t="s">
        <v>1082</v>
      </c>
      <c r="AY212" s="22" t="s">
        <v>1132</v>
      </c>
      <c r="BE212" s="200">
        <f>IF(N212="základní",J212,0)</f>
        <v>0</v>
      </c>
      <c r="BF212" s="200">
        <f>IF(N212="snížená",J212,0)</f>
        <v>0</v>
      </c>
      <c r="BG212" s="200">
        <f>IF(N212="zákl. přenesená",J212,0)</f>
        <v>0</v>
      </c>
      <c r="BH212" s="200">
        <f>IF(N212="sníž. přenesená",J212,0)</f>
        <v>0</v>
      </c>
      <c r="BI212" s="200">
        <f>IF(N212="nulová",J212,0)</f>
        <v>0</v>
      </c>
      <c r="BJ212" s="22" t="s">
        <v>1080</v>
      </c>
      <c r="BK212" s="200">
        <f>ROUND(I212*H212,2)</f>
        <v>0</v>
      </c>
      <c r="BL212" s="22" t="s">
        <v>1150</v>
      </c>
      <c r="BM212" s="22" t="s">
        <v>709</v>
      </c>
    </row>
    <row r="213" spans="2:47" s="1" customFormat="1" ht="135">
      <c r="B213" s="39"/>
      <c r="C213" s="61"/>
      <c r="D213" s="205" t="s">
        <v>1213</v>
      </c>
      <c r="E213" s="61"/>
      <c r="F213" s="206" t="s">
        <v>710</v>
      </c>
      <c r="G213" s="61"/>
      <c r="H213" s="61"/>
      <c r="I213" s="157"/>
      <c r="J213" s="61"/>
      <c r="K213" s="61"/>
      <c r="L213" s="59"/>
      <c r="M213" s="207"/>
      <c r="N213" s="40"/>
      <c r="O213" s="40"/>
      <c r="P213" s="40"/>
      <c r="Q213" s="40"/>
      <c r="R213" s="40"/>
      <c r="S213" s="40"/>
      <c r="T213" s="76"/>
      <c r="AT213" s="22" t="s">
        <v>1213</v>
      </c>
      <c r="AU213" s="22" t="s">
        <v>1082</v>
      </c>
    </row>
    <row r="214" spans="2:65" s="1" customFormat="1" ht="16.5" customHeight="1">
      <c r="B214" s="39"/>
      <c r="C214" s="208" t="s">
        <v>711</v>
      </c>
      <c r="D214" s="208" t="s">
        <v>515</v>
      </c>
      <c r="E214" s="209" t="s">
        <v>712</v>
      </c>
      <c r="F214" s="210" t="s">
        <v>713</v>
      </c>
      <c r="G214" s="211" t="s">
        <v>693</v>
      </c>
      <c r="H214" s="212">
        <v>26</v>
      </c>
      <c r="I214" s="213"/>
      <c r="J214" s="214">
        <f>ROUND(I214*H214,2)</f>
        <v>0</v>
      </c>
      <c r="K214" s="210" t="s">
        <v>1143</v>
      </c>
      <c r="L214" s="215"/>
      <c r="M214" s="216" t="s">
        <v>1022</v>
      </c>
      <c r="N214" s="217" t="s">
        <v>1043</v>
      </c>
      <c r="O214" s="40"/>
      <c r="P214" s="198">
        <f>O214*H214</f>
        <v>0</v>
      </c>
      <c r="Q214" s="198">
        <v>0.0024</v>
      </c>
      <c r="R214" s="198">
        <f>Q214*H214</f>
        <v>0.0624</v>
      </c>
      <c r="S214" s="198">
        <v>0</v>
      </c>
      <c r="T214" s="199">
        <f>S214*H214</f>
        <v>0</v>
      </c>
      <c r="AR214" s="22" t="s">
        <v>1166</v>
      </c>
      <c r="AT214" s="22" t="s">
        <v>515</v>
      </c>
      <c r="AU214" s="22" t="s">
        <v>1082</v>
      </c>
      <c r="AY214" s="22" t="s">
        <v>1132</v>
      </c>
      <c r="BE214" s="200">
        <f>IF(N214="základní",J214,0)</f>
        <v>0</v>
      </c>
      <c r="BF214" s="200">
        <f>IF(N214="snížená",J214,0)</f>
        <v>0</v>
      </c>
      <c r="BG214" s="200">
        <f>IF(N214="zákl. přenesená",J214,0)</f>
        <v>0</v>
      </c>
      <c r="BH214" s="200">
        <f>IF(N214="sníž. přenesená",J214,0)</f>
        <v>0</v>
      </c>
      <c r="BI214" s="200">
        <f>IF(N214="nulová",J214,0)</f>
        <v>0</v>
      </c>
      <c r="BJ214" s="22" t="s">
        <v>1080</v>
      </c>
      <c r="BK214" s="200">
        <f>ROUND(I214*H214,2)</f>
        <v>0</v>
      </c>
      <c r="BL214" s="22" t="s">
        <v>1150</v>
      </c>
      <c r="BM214" s="22" t="s">
        <v>714</v>
      </c>
    </row>
    <row r="215" spans="2:65" s="1" customFormat="1" ht="16.5" customHeight="1">
      <c r="B215" s="39"/>
      <c r="C215" s="189" t="s">
        <v>715</v>
      </c>
      <c r="D215" s="189" t="s">
        <v>1135</v>
      </c>
      <c r="E215" s="190" t="s">
        <v>716</v>
      </c>
      <c r="F215" s="191" t="s">
        <v>717</v>
      </c>
      <c r="G215" s="192" t="s">
        <v>693</v>
      </c>
      <c r="H215" s="193">
        <v>14</v>
      </c>
      <c r="I215" s="194"/>
      <c r="J215" s="195">
        <f>ROUND(I215*H215,2)</f>
        <v>0</v>
      </c>
      <c r="K215" s="191" t="s">
        <v>1143</v>
      </c>
      <c r="L215" s="59"/>
      <c r="M215" s="196" t="s">
        <v>1022</v>
      </c>
      <c r="N215" s="197" t="s">
        <v>1043</v>
      </c>
      <c r="O215" s="40"/>
      <c r="P215" s="198">
        <f>O215*H215</f>
        <v>0</v>
      </c>
      <c r="Q215" s="198">
        <v>0.10941</v>
      </c>
      <c r="R215" s="198">
        <f>Q215*H215</f>
        <v>1.5317399999999999</v>
      </c>
      <c r="S215" s="198">
        <v>0</v>
      </c>
      <c r="T215" s="199">
        <f>S215*H215</f>
        <v>0</v>
      </c>
      <c r="AR215" s="22" t="s">
        <v>1150</v>
      </c>
      <c r="AT215" s="22" t="s">
        <v>1135</v>
      </c>
      <c r="AU215" s="22" t="s">
        <v>1082</v>
      </c>
      <c r="AY215" s="22" t="s">
        <v>1132</v>
      </c>
      <c r="BE215" s="200">
        <f>IF(N215="základní",J215,0)</f>
        <v>0</v>
      </c>
      <c r="BF215" s="200">
        <f>IF(N215="snížená",J215,0)</f>
        <v>0</v>
      </c>
      <c r="BG215" s="200">
        <f>IF(N215="zákl. přenesená",J215,0)</f>
        <v>0</v>
      </c>
      <c r="BH215" s="200">
        <f>IF(N215="sníž. přenesená",J215,0)</f>
        <v>0</v>
      </c>
      <c r="BI215" s="200">
        <f>IF(N215="nulová",J215,0)</f>
        <v>0</v>
      </c>
      <c r="BJ215" s="22" t="s">
        <v>1080</v>
      </c>
      <c r="BK215" s="200">
        <f>ROUND(I215*H215,2)</f>
        <v>0</v>
      </c>
      <c r="BL215" s="22" t="s">
        <v>1150</v>
      </c>
      <c r="BM215" s="22" t="s">
        <v>718</v>
      </c>
    </row>
    <row r="216" spans="2:47" s="1" customFormat="1" ht="94.5">
      <c r="B216" s="39"/>
      <c r="C216" s="61"/>
      <c r="D216" s="205" t="s">
        <v>1213</v>
      </c>
      <c r="E216" s="61"/>
      <c r="F216" s="206" t="s">
        <v>719</v>
      </c>
      <c r="G216" s="61"/>
      <c r="H216" s="61"/>
      <c r="I216" s="157"/>
      <c r="J216" s="61"/>
      <c r="K216" s="61"/>
      <c r="L216" s="59"/>
      <c r="M216" s="207"/>
      <c r="N216" s="40"/>
      <c r="O216" s="40"/>
      <c r="P216" s="40"/>
      <c r="Q216" s="40"/>
      <c r="R216" s="40"/>
      <c r="S216" s="40"/>
      <c r="T216" s="76"/>
      <c r="AT216" s="22" t="s">
        <v>1213</v>
      </c>
      <c r="AU216" s="22" t="s">
        <v>1082</v>
      </c>
    </row>
    <row r="217" spans="2:65" s="1" customFormat="1" ht="16.5" customHeight="1">
      <c r="B217" s="39"/>
      <c r="C217" s="208" t="s">
        <v>648</v>
      </c>
      <c r="D217" s="208" t="s">
        <v>515</v>
      </c>
      <c r="E217" s="209" t="s">
        <v>720</v>
      </c>
      <c r="F217" s="210" t="s">
        <v>721</v>
      </c>
      <c r="G217" s="211" t="s">
        <v>693</v>
      </c>
      <c r="H217" s="212">
        <v>14</v>
      </c>
      <c r="I217" s="213"/>
      <c r="J217" s="214">
        <f>ROUND(I217*H217,2)</f>
        <v>0</v>
      </c>
      <c r="K217" s="210" t="s">
        <v>1143</v>
      </c>
      <c r="L217" s="215"/>
      <c r="M217" s="216" t="s">
        <v>1022</v>
      </c>
      <c r="N217" s="217" t="s">
        <v>1043</v>
      </c>
      <c r="O217" s="40"/>
      <c r="P217" s="198">
        <f>O217*H217</f>
        <v>0</v>
      </c>
      <c r="Q217" s="198">
        <v>0.0065</v>
      </c>
      <c r="R217" s="198">
        <f>Q217*H217</f>
        <v>0.091</v>
      </c>
      <c r="S217" s="198">
        <v>0</v>
      </c>
      <c r="T217" s="199">
        <f>S217*H217</f>
        <v>0</v>
      </c>
      <c r="AR217" s="22" t="s">
        <v>1166</v>
      </c>
      <c r="AT217" s="22" t="s">
        <v>515</v>
      </c>
      <c r="AU217" s="22" t="s">
        <v>1082</v>
      </c>
      <c r="AY217" s="22" t="s">
        <v>1132</v>
      </c>
      <c r="BE217" s="200">
        <f>IF(N217="základní",J217,0)</f>
        <v>0</v>
      </c>
      <c r="BF217" s="200">
        <f>IF(N217="snížená",J217,0)</f>
        <v>0</v>
      </c>
      <c r="BG217" s="200">
        <f>IF(N217="zákl. přenesená",J217,0)</f>
        <v>0</v>
      </c>
      <c r="BH217" s="200">
        <f>IF(N217="sníž. přenesená",J217,0)</f>
        <v>0</v>
      </c>
      <c r="BI217" s="200">
        <f>IF(N217="nulová",J217,0)</f>
        <v>0</v>
      </c>
      <c r="BJ217" s="22" t="s">
        <v>1080</v>
      </c>
      <c r="BK217" s="200">
        <f>ROUND(I217*H217,2)</f>
        <v>0</v>
      </c>
      <c r="BL217" s="22" t="s">
        <v>1150</v>
      </c>
      <c r="BM217" s="22" t="s">
        <v>722</v>
      </c>
    </row>
    <row r="218" spans="2:65" s="1" customFormat="1" ht="25.5" customHeight="1">
      <c r="B218" s="39"/>
      <c r="C218" s="189" t="s">
        <v>723</v>
      </c>
      <c r="D218" s="189" t="s">
        <v>1135</v>
      </c>
      <c r="E218" s="190" t="s">
        <v>724</v>
      </c>
      <c r="F218" s="191" t="s">
        <v>725</v>
      </c>
      <c r="G218" s="192" t="s">
        <v>1217</v>
      </c>
      <c r="H218" s="193">
        <v>256</v>
      </c>
      <c r="I218" s="194"/>
      <c r="J218" s="195">
        <f>ROUND(I218*H218,2)</f>
        <v>0</v>
      </c>
      <c r="K218" s="191" t="s">
        <v>1143</v>
      </c>
      <c r="L218" s="59"/>
      <c r="M218" s="196" t="s">
        <v>1022</v>
      </c>
      <c r="N218" s="197" t="s">
        <v>1043</v>
      </c>
      <c r="O218" s="40"/>
      <c r="P218" s="198">
        <f>O218*H218</f>
        <v>0</v>
      </c>
      <c r="Q218" s="198">
        <v>0.00085</v>
      </c>
      <c r="R218" s="198">
        <f>Q218*H218</f>
        <v>0.2176</v>
      </c>
      <c r="S218" s="198">
        <v>0</v>
      </c>
      <c r="T218" s="199">
        <f>S218*H218</f>
        <v>0</v>
      </c>
      <c r="AR218" s="22" t="s">
        <v>1150</v>
      </c>
      <c r="AT218" s="22" t="s">
        <v>1135</v>
      </c>
      <c r="AU218" s="22" t="s">
        <v>1082</v>
      </c>
      <c r="AY218" s="22" t="s">
        <v>1132</v>
      </c>
      <c r="BE218" s="200">
        <f>IF(N218="základní",J218,0)</f>
        <v>0</v>
      </c>
      <c r="BF218" s="200">
        <f>IF(N218="snížená",J218,0)</f>
        <v>0</v>
      </c>
      <c r="BG218" s="200">
        <f>IF(N218="zákl. přenesená",J218,0)</f>
        <v>0</v>
      </c>
      <c r="BH218" s="200">
        <f>IF(N218="sníž. přenesená",J218,0)</f>
        <v>0</v>
      </c>
      <c r="BI218" s="200">
        <f>IF(N218="nulová",J218,0)</f>
        <v>0</v>
      </c>
      <c r="BJ218" s="22" t="s">
        <v>1080</v>
      </c>
      <c r="BK218" s="200">
        <f>ROUND(I218*H218,2)</f>
        <v>0</v>
      </c>
      <c r="BL218" s="22" t="s">
        <v>1150</v>
      </c>
      <c r="BM218" s="22" t="s">
        <v>726</v>
      </c>
    </row>
    <row r="219" spans="2:47" s="1" customFormat="1" ht="108">
      <c r="B219" s="39"/>
      <c r="C219" s="61"/>
      <c r="D219" s="205" t="s">
        <v>1213</v>
      </c>
      <c r="E219" s="61"/>
      <c r="F219" s="206" t="s">
        <v>727</v>
      </c>
      <c r="G219" s="61"/>
      <c r="H219" s="61"/>
      <c r="I219" s="157"/>
      <c r="J219" s="61"/>
      <c r="K219" s="61"/>
      <c r="L219" s="59"/>
      <c r="M219" s="207"/>
      <c r="N219" s="40"/>
      <c r="O219" s="40"/>
      <c r="P219" s="40"/>
      <c r="Q219" s="40"/>
      <c r="R219" s="40"/>
      <c r="S219" s="40"/>
      <c r="T219" s="76"/>
      <c r="AT219" s="22" t="s">
        <v>1213</v>
      </c>
      <c r="AU219" s="22" t="s">
        <v>1082</v>
      </c>
    </row>
    <row r="220" spans="2:65" s="1" customFormat="1" ht="25.5" customHeight="1">
      <c r="B220" s="39"/>
      <c r="C220" s="189" t="s">
        <v>728</v>
      </c>
      <c r="D220" s="189" t="s">
        <v>1135</v>
      </c>
      <c r="E220" s="190" t="s">
        <v>729</v>
      </c>
      <c r="F220" s="191" t="s">
        <v>730</v>
      </c>
      <c r="G220" s="192" t="s">
        <v>1246</v>
      </c>
      <c r="H220" s="193">
        <v>500</v>
      </c>
      <c r="I220" s="194"/>
      <c r="J220" s="195">
        <f>ROUND(I220*H220,2)</f>
        <v>0</v>
      </c>
      <c r="K220" s="191" t="s">
        <v>1143</v>
      </c>
      <c r="L220" s="59"/>
      <c r="M220" s="196" t="s">
        <v>1022</v>
      </c>
      <c r="N220" s="197" t="s">
        <v>1043</v>
      </c>
      <c r="O220" s="40"/>
      <c r="P220" s="198">
        <f>O220*H220</f>
        <v>0</v>
      </c>
      <c r="Q220" s="198">
        <v>0</v>
      </c>
      <c r="R220" s="198">
        <f>Q220*H220</f>
        <v>0</v>
      </c>
      <c r="S220" s="198">
        <v>0</v>
      </c>
      <c r="T220" s="199">
        <f>S220*H220</f>
        <v>0</v>
      </c>
      <c r="AR220" s="22" t="s">
        <v>1150</v>
      </c>
      <c r="AT220" s="22" t="s">
        <v>1135</v>
      </c>
      <c r="AU220" s="22" t="s">
        <v>1082</v>
      </c>
      <c r="AY220" s="22" t="s">
        <v>1132</v>
      </c>
      <c r="BE220" s="200">
        <f>IF(N220="základní",J220,0)</f>
        <v>0</v>
      </c>
      <c r="BF220" s="200">
        <f>IF(N220="snížená",J220,0)</f>
        <v>0</v>
      </c>
      <c r="BG220" s="200">
        <f>IF(N220="zákl. přenesená",J220,0)</f>
        <v>0</v>
      </c>
      <c r="BH220" s="200">
        <f>IF(N220="sníž. přenesená",J220,0)</f>
        <v>0</v>
      </c>
      <c r="BI220" s="200">
        <f>IF(N220="nulová",J220,0)</f>
        <v>0</v>
      </c>
      <c r="BJ220" s="22" t="s">
        <v>1080</v>
      </c>
      <c r="BK220" s="200">
        <f>ROUND(I220*H220,2)</f>
        <v>0</v>
      </c>
      <c r="BL220" s="22" t="s">
        <v>1150</v>
      </c>
      <c r="BM220" s="22" t="s">
        <v>731</v>
      </c>
    </row>
    <row r="221" spans="2:47" s="1" customFormat="1" ht="40.5">
      <c r="B221" s="39"/>
      <c r="C221" s="61"/>
      <c r="D221" s="205" t="s">
        <v>1213</v>
      </c>
      <c r="E221" s="61"/>
      <c r="F221" s="206" t="s">
        <v>732</v>
      </c>
      <c r="G221" s="61"/>
      <c r="H221" s="61"/>
      <c r="I221" s="157"/>
      <c r="J221" s="61"/>
      <c r="K221" s="61"/>
      <c r="L221" s="59"/>
      <c r="M221" s="207"/>
      <c r="N221" s="40"/>
      <c r="O221" s="40"/>
      <c r="P221" s="40"/>
      <c r="Q221" s="40"/>
      <c r="R221" s="40"/>
      <c r="S221" s="40"/>
      <c r="T221" s="76"/>
      <c r="AT221" s="22" t="s">
        <v>1213</v>
      </c>
      <c r="AU221" s="22" t="s">
        <v>1082</v>
      </c>
    </row>
    <row r="222" spans="2:65" s="1" customFormat="1" ht="25.5" customHeight="1">
      <c r="B222" s="39"/>
      <c r="C222" s="189" t="s">
        <v>733</v>
      </c>
      <c r="D222" s="189" t="s">
        <v>1135</v>
      </c>
      <c r="E222" s="190" t="s">
        <v>734</v>
      </c>
      <c r="F222" s="191" t="s">
        <v>735</v>
      </c>
      <c r="G222" s="192" t="s">
        <v>1217</v>
      </c>
      <c r="H222" s="193">
        <v>150</v>
      </c>
      <c r="I222" s="194"/>
      <c r="J222" s="195">
        <f>ROUND(I222*H222,2)</f>
        <v>0</v>
      </c>
      <c r="K222" s="191" t="s">
        <v>1143</v>
      </c>
      <c r="L222" s="59"/>
      <c r="M222" s="196" t="s">
        <v>1022</v>
      </c>
      <c r="N222" s="197" t="s">
        <v>1043</v>
      </c>
      <c r="O222" s="40"/>
      <c r="P222" s="198">
        <f>O222*H222</f>
        <v>0</v>
      </c>
      <c r="Q222" s="198">
        <v>1E-05</v>
      </c>
      <c r="R222" s="198">
        <f>Q222*H222</f>
        <v>0.0015</v>
      </c>
      <c r="S222" s="198">
        <v>0</v>
      </c>
      <c r="T222" s="199">
        <f>S222*H222</f>
        <v>0</v>
      </c>
      <c r="AR222" s="22" t="s">
        <v>1150</v>
      </c>
      <c r="AT222" s="22" t="s">
        <v>1135</v>
      </c>
      <c r="AU222" s="22" t="s">
        <v>1082</v>
      </c>
      <c r="AY222" s="22" t="s">
        <v>1132</v>
      </c>
      <c r="BE222" s="200">
        <f>IF(N222="základní",J222,0)</f>
        <v>0</v>
      </c>
      <c r="BF222" s="200">
        <f>IF(N222="snížená",J222,0)</f>
        <v>0</v>
      </c>
      <c r="BG222" s="200">
        <f>IF(N222="zákl. přenesená",J222,0)</f>
        <v>0</v>
      </c>
      <c r="BH222" s="200">
        <f>IF(N222="sníž. přenesená",J222,0)</f>
        <v>0</v>
      </c>
      <c r="BI222" s="200">
        <f>IF(N222="nulová",J222,0)</f>
        <v>0</v>
      </c>
      <c r="BJ222" s="22" t="s">
        <v>1080</v>
      </c>
      <c r="BK222" s="200">
        <f>ROUND(I222*H222,2)</f>
        <v>0</v>
      </c>
      <c r="BL222" s="22" t="s">
        <v>1150</v>
      </c>
      <c r="BM222" s="22" t="s">
        <v>736</v>
      </c>
    </row>
    <row r="223" spans="2:47" s="1" customFormat="1" ht="40.5">
      <c r="B223" s="39"/>
      <c r="C223" s="61"/>
      <c r="D223" s="205" t="s">
        <v>1213</v>
      </c>
      <c r="E223" s="61"/>
      <c r="F223" s="206" t="s">
        <v>732</v>
      </c>
      <c r="G223" s="61"/>
      <c r="H223" s="61"/>
      <c r="I223" s="157"/>
      <c r="J223" s="61"/>
      <c r="K223" s="61"/>
      <c r="L223" s="59"/>
      <c r="M223" s="207"/>
      <c r="N223" s="40"/>
      <c r="O223" s="40"/>
      <c r="P223" s="40"/>
      <c r="Q223" s="40"/>
      <c r="R223" s="40"/>
      <c r="S223" s="40"/>
      <c r="T223" s="76"/>
      <c r="AT223" s="22" t="s">
        <v>1213</v>
      </c>
      <c r="AU223" s="22" t="s">
        <v>1082</v>
      </c>
    </row>
    <row r="224" spans="2:65" s="1" customFormat="1" ht="38.25" customHeight="1">
      <c r="B224" s="39"/>
      <c r="C224" s="189" t="s">
        <v>737</v>
      </c>
      <c r="D224" s="189" t="s">
        <v>1135</v>
      </c>
      <c r="E224" s="190" t="s">
        <v>738</v>
      </c>
      <c r="F224" s="191" t="s">
        <v>739</v>
      </c>
      <c r="G224" s="192" t="s">
        <v>1246</v>
      </c>
      <c r="H224" s="193">
        <v>677</v>
      </c>
      <c r="I224" s="194"/>
      <c r="J224" s="195">
        <f>ROUND(I224*H224,2)</f>
        <v>0</v>
      </c>
      <c r="K224" s="191" t="s">
        <v>1143</v>
      </c>
      <c r="L224" s="59"/>
      <c r="M224" s="196" t="s">
        <v>1022</v>
      </c>
      <c r="N224" s="197" t="s">
        <v>1043</v>
      </c>
      <c r="O224" s="40"/>
      <c r="P224" s="198">
        <f>O224*H224</f>
        <v>0</v>
      </c>
      <c r="Q224" s="198">
        <v>0.16849</v>
      </c>
      <c r="R224" s="198">
        <f>Q224*H224</f>
        <v>114.06773</v>
      </c>
      <c r="S224" s="198">
        <v>0</v>
      </c>
      <c r="T224" s="199">
        <f>S224*H224</f>
        <v>0</v>
      </c>
      <c r="AR224" s="22" t="s">
        <v>1150</v>
      </c>
      <c r="AT224" s="22" t="s">
        <v>1135</v>
      </c>
      <c r="AU224" s="22" t="s">
        <v>1082</v>
      </c>
      <c r="AY224" s="22" t="s">
        <v>1132</v>
      </c>
      <c r="BE224" s="200">
        <f>IF(N224="základní",J224,0)</f>
        <v>0</v>
      </c>
      <c r="BF224" s="200">
        <f>IF(N224="snížená",J224,0)</f>
        <v>0</v>
      </c>
      <c r="BG224" s="200">
        <f>IF(N224="zákl. přenesená",J224,0)</f>
        <v>0</v>
      </c>
      <c r="BH224" s="200">
        <f>IF(N224="sníž. přenesená",J224,0)</f>
        <v>0</v>
      </c>
      <c r="BI224" s="200">
        <f>IF(N224="nulová",J224,0)</f>
        <v>0</v>
      </c>
      <c r="BJ224" s="22" t="s">
        <v>1080</v>
      </c>
      <c r="BK224" s="200">
        <f>ROUND(I224*H224,2)</f>
        <v>0</v>
      </c>
      <c r="BL224" s="22" t="s">
        <v>1150</v>
      </c>
      <c r="BM224" s="22" t="s">
        <v>740</v>
      </c>
    </row>
    <row r="225" spans="2:47" s="1" customFormat="1" ht="108">
      <c r="B225" s="39"/>
      <c r="C225" s="61"/>
      <c r="D225" s="205" t="s">
        <v>1213</v>
      </c>
      <c r="E225" s="61"/>
      <c r="F225" s="206" t="s">
        <v>741</v>
      </c>
      <c r="G225" s="61"/>
      <c r="H225" s="61"/>
      <c r="I225" s="157"/>
      <c r="J225" s="61"/>
      <c r="K225" s="61"/>
      <c r="L225" s="59"/>
      <c r="M225" s="207"/>
      <c r="N225" s="40"/>
      <c r="O225" s="40"/>
      <c r="P225" s="40"/>
      <c r="Q225" s="40"/>
      <c r="R225" s="40"/>
      <c r="S225" s="40"/>
      <c r="T225" s="76"/>
      <c r="AT225" s="22" t="s">
        <v>1213</v>
      </c>
      <c r="AU225" s="22" t="s">
        <v>1082</v>
      </c>
    </row>
    <row r="226" spans="2:51" s="11" customFormat="1" ht="13.5">
      <c r="B226" s="218"/>
      <c r="C226" s="219"/>
      <c r="D226" s="205" t="s">
        <v>529</v>
      </c>
      <c r="E226" s="228" t="s">
        <v>1022</v>
      </c>
      <c r="F226" s="220" t="s">
        <v>742</v>
      </c>
      <c r="G226" s="219"/>
      <c r="H226" s="221">
        <v>677</v>
      </c>
      <c r="I226" s="222"/>
      <c r="J226" s="219"/>
      <c r="K226" s="219"/>
      <c r="L226" s="223"/>
      <c r="M226" s="224"/>
      <c r="N226" s="225"/>
      <c r="O226" s="225"/>
      <c r="P226" s="225"/>
      <c r="Q226" s="225"/>
      <c r="R226" s="225"/>
      <c r="S226" s="225"/>
      <c r="T226" s="226"/>
      <c r="AT226" s="227" t="s">
        <v>529</v>
      </c>
      <c r="AU226" s="227" t="s">
        <v>1082</v>
      </c>
      <c r="AV226" s="11" t="s">
        <v>1082</v>
      </c>
      <c r="AW226" s="11" t="s">
        <v>1035</v>
      </c>
      <c r="AX226" s="11" t="s">
        <v>1072</v>
      </c>
      <c r="AY226" s="227" t="s">
        <v>1132</v>
      </c>
    </row>
    <row r="227" spans="2:51" s="12" customFormat="1" ht="13.5">
      <c r="B227" s="229"/>
      <c r="C227" s="230"/>
      <c r="D227" s="205" t="s">
        <v>529</v>
      </c>
      <c r="E227" s="231" t="s">
        <v>1022</v>
      </c>
      <c r="F227" s="232" t="s">
        <v>578</v>
      </c>
      <c r="G227" s="230"/>
      <c r="H227" s="233">
        <v>677</v>
      </c>
      <c r="I227" s="234"/>
      <c r="J227" s="230"/>
      <c r="K227" s="230"/>
      <c r="L227" s="235"/>
      <c r="M227" s="236"/>
      <c r="N227" s="237"/>
      <c r="O227" s="237"/>
      <c r="P227" s="237"/>
      <c r="Q227" s="237"/>
      <c r="R227" s="237"/>
      <c r="S227" s="237"/>
      <c r="T227" s="238"/>
      <c r="AT227" s="239" t="s">
        <v>529</v>
      </c>
      <c r="AU227" s="239" t="s">
        <v>1082</v>
      </c>
      <c r="AV227" s="12" t="s">
        <v>1150</v>
      </c>
      <c r="AW227" s="12" t="s">
        <v>1035</v>
      </c>
      <c r="AX227" s="12" t="s">
        <v>1080</v>
      </c>
      <c r="AY227" s="239" t="s">
        <v>1132</v>
      </c>
    </row>
    <row r="228" spans="2:65" s="1" customFormat="1" ht="16.5" customHeight="1">
      <c r="B228" s="39"/>
      <c r="C228" s="208" t="s">
        <v>743</v>
      </c>
      <c r="D228" s="208" t="s">
        <v>515</v>
      </c>
      <c r="E228" s="209" t="s">
        <v>744</v>
      </c>
      <c r="F228" s="210" t="s">
        <v>745</v>
      </c>
      <c r="G228" s="211" t="s">
        <v>1246</v>
      </c>
      <c r="H228" s="212">
        <v>255</v>
      </c>
      <c r="I228" s="213"/>
      <c r="J228" s="214">
        <f>ROUND(I228*H228,2)</f>
        <v>0</v>
      </c>
      <c r="K228" s="210" t="s">
        <v>1143</v>
      </c>
      <c r="L228" s="215"/>
      <c r="M228" s="216" t="s">
        <v>1022</v>
      </c>
      <c r="N228" s="217" t="s">
        <v>1043</v>
      </c>
      <c r="O228" s="40"/>
      <c r="P228" s="198">
        <f>O228*H228</f>
        <v>0</v>
      </c>
      <c r="Q228" s="198">
        <v>0.125</v>
      </c>
      <c r="R228" s="198">
        <f>Q228*H228</f>
        <v>31.875</v>
      </c>
      <c r="S228" s="198">
        <v>0</v>
      </c>
      <c r="T228" s="199">
        <f>S228*H228</f>
        <v>0</v>
      </c>
      <c r="AR228" s="22" t="s">
        <v>1166</v>
      </c>
      <c r="AT228" s="22" t="s">
        <v>515</v>
      </c>
      <c r="AU228" s="22" t="s">
        <v>1082</v>
      </c>
      <c r="AY228" s="22" t="s">
        <v>1132</v>
      </c>
      <c r="BE228" s="200">
        <f>IF(N228="základní",J228,0)</f>
        <v>0</v>
      </c>
      <c r="BF228" s="200">
        <f>IF(N228="snížená",J228,0)</f>
        <v>0</v>
      </c>
      <c r="BG228" s="200">
        <f>IF(N228="zákl. přenesená",J228,0)</f>
        <v>0</v>
      </c>
      <c r="BH228" s="200">
        <f>IF(N228="sníž. přenesená",J228,0)</f>
        <v>0</v>
      </c>
      <c r="BI228" s="200">
        <f>IF(N228="nulová",J228,0)</f>
        <v>0</v>
      </c>
      <c r="BJ228" s="22" t="s">
        <v>1080</v>
      </c>
      <c r="BK228" s="200">
        <f>ROUND(I228*H228,2)</f>
        <v>0</v>
      </c>
      <c r="BL228" s="22" t="s">
        <v>1150</v>
      </c>
      <c r="BM228" s="22" t="s">
        <v>746</v>
      </c>
    </row>
    <row r="229" spans="2:65" s="1" customFormat="1" ht="16.5" customHeight="1">
      <c r="B229" s="39"/>
      <c r="C229" s="208" t="s">
        <v>747</v>
      </c>
      <c r="D229" s="208" t="s">
        <v>515</v>
      </c>
      <c r="E229" s="209" t="s">
        <v>748</v>
      </c>
      <c r="F229" s="210" t="s">
        <v>749</v>
      </c>
      <c r="G229" s="211" t="s">
        <v>1246</v>
      </c>
      <c r="H229" s="212">
        <v>86</v>
      </c>
      <c r="I229" s="213"/>
      <c r="J229" s="214">
        <f>ROUND(I229*H229,2)</f>
        <v>0</v>
      </c>
      <c r="K229" s="210" t="s">
        <v>1022</v>
      </c>
      <c r="L229" s="215"/>
      <c r="M229" s="216" t="s">
        <v>1022</v>
      </c>
      <c r="N229" s="217" t="s">
        <v>1043</v>
      </c>
      <c r="O229" s="40"/>
      <c r="P229" s="198">
        <f>O229*H229</f>
        <v>0</v>
      </c>
      <c r="Q229" s="198">
        <v>0</v>
      </c>
      <c r="R229" s="198">
        <f>Q229*H229</f>
        <v>0</v>
      </c>
      <c r="S229" s="198">
        <v>0</v>
      </c>
      <c r="T229" s="199">
        <f>S229*H229</f>
        <v>0</v>
      </c>
      <c r="AR229" s="22" t="s">
        <v>1166</v>
      </c>
      <c r="AT229" s="22" t="s">
        <v>515</v>
      </c>
      <c r="AU229" s="22" t="s">
        <v>1082</v>
      </c>
      <c r="AY229" s="22" t="s">
        <v>1132</v>
      </c>
      <c r="BE229" s="200">
        <f>IF(N229="základní",J229,0)</f>
        <v>0</v>
      </c>
      <c r="BF229" s="200">
        <f>IF(N229="snížená",J229,0)</f>
        <v>0</v>
      </c>
      <c r="BG229" s="200">
        <f>IF(N229="zákl. přenesená",J229,0)</f>
        <v>0</v>
      </c>
      <c r="BH229" s="200">
        <f>IF(N229="sníž. přenesená",J229,0)</f>
        <v>0</v>
      </c>
      <c r="BI229" s="200">
        <f>IF(N229="nulová",J229,0)</f>
        <v>0</v>
      </c>
      <c r="BJ229" s="22" t="s">
        <v>1080</v>
      </c>
      <c r="BK229" s="200">
        <f>ROUND(I229*H229,2)</f>
        <v>0</v>
      </c>
      <c r="BL229" s="22" t="s">
        <v>1150</v>
      </c>
      <c r="BM229" s="22" t="s">
        <v>750</v>
      </c>
    </row>
    <row r="230" spans="2:65" s="1" customFormat="1" ht="16.5" customHeight="1">
      <c r="B230" s="39"/>
      <c r="C230" s="208" t="s">
        <v>751</v>
      </c>
      <c r="D230" s="208" t="s">
        <v>515</v>
      </c>
      <c r="E230" s="209" t="s">
        <v>752</v>
      </c>
      <c r="F230" s="210" t="s">
        <v>753</v>
      </c>
      <c r="G230" s="211" t="s">
        <v>1246</v>
      </c>
      <c r="H230" s="212">
        <v>70</v>
      </c>
      <c r="I230" s="213"/>
      <c r="J230" s="214">
        <f>ROUND(I230*H230,2)</f>
        <v>0</v>
      </c>
      <c r="K230" s="210" t="s">
        <v>1022</v>
      </c>
      <c r="L230" s="215"/>
      <c r="M230" s="216" t="s">
        <v>1022</v>
      </c>
      <c r="N230" s="217" t="s">
        <v>1043</v>
      </c>
      <c r="O230" s="40"/>
      <c r="P230" s="198">
        <f>O230*H230</f>
        <v>0</v>
      </c>
      <c r="Q230" s="198">
        <v>0.125</v>
      </c>
      <c r="R230" s="198">
        <f>Q230*H230</f>
        <v>8.75</v>
      </c>
      <c r="S230" s="198">
        <v>0</v>
      </c>
      <c r="T230" s="199">
        <f>S230*H230</f>
        <v>0</v>
      </c>
      <c r="AR230" s="22" t="s">
        <v>1166</v>
      </c>
      <c r="AT230" s="22" t="s">
        <v>515</v>
      </c>
      <c r="AU230" s="22" t="s">
        <v>1082</v>
      </c>
      <c r="AY230" s="22" t="s">
        <v>1132</v>
      </c>
      <c r="BE230" s="200">
        <f>IF(N230="základní",J230,0)</f>
        <v>0</v>
      </c>
      <c r="BF230" s="200">
        <f>IF(N230="snížená",J230,0)</f>
        <v>0</v>
      </c>
      <c r="BG230" s="200">
        <f>IF(N230="zákl. přenesená",J230,0)</f>
        <v>0</v>
      </c>
      <c r="BH230" s="200">
        <f>IF(N230="sníž. přenesená",J230,0)</f>
        <v>0</v>
      </c>
      <c r="BI230" s="200">
        <f>IF(N230="nulová",J230,0)</f>
        <v>0</v>
      </c>
      <c r="BJ230" s="22" t="s">
        <v>1080</v>
      </c>
      <c r="BK230" s="200">
        <f>ROUND(I230*H230,2)</f>
        <v>0</v>
      </c>
      <c r="BL230" s="22" t="s">
        <v>1150</v>
      </c>
      <c r="BM230" s="22" t="s">
        <v>754</v>
      </c>
    </row>
    <row r="231" spans="2:51" s="11" customFormat="1" ht="13.5">
      <c r="B231" s="218"/>
      <c r="C231" s="219"/>
      <c r="D231" s="205" t="s">
        <v>529</v>
      </c>
      <c r="E231" s="228" t="s">
        <v>1022</v>
      </c>
      <c r="F231" s="220" t="s">
        <v>747</v>
      </c>
      <c r="G231" s="219"/>
      <c r="H231" s="221">
        <v>70</v>
      </c>
      <c r="I231" s="222"/>
      <c r="J231" s="219"/>
      <c r="K231" s="219"/>
      <c r="L231" s="223"/>
      <c r="M231" s="224"/>
      <c r="N231" s="225"/>
      <c r="O231" s="225"/>
      <c r="P231" s="225"/>
      <c r="Q231" s="225"/>
      <c r="R231" s="225"/>
      <c r="S231" s="225"/>
      <c r="T231" s="226"/>
      <c r="AT231" s="227" t="s">
        <v>529</v>
      </c>
      <c r="AU231" s="227" t="s">
        <v>1082</v>
      </c>
      <c r="AV231" s="11" t="s">
        <v>1082</v>
      </c>
      <c r="AW231" s="11" t="s">
        <v>1035</v>
      </c>
      <c r="AX231" s="11" t="s">
        <v>1072</v>
      </c>
      <c r="AY231" s="227" t="s">
        <v>1132</v>
      </c>
    </row>
    <row r="232" spans="2:51" s="12" customFormat="1" ht="13.5">
      <c r="B232" s="229"/>
      <c r="C232" s="230"/>
      <c r="D232" s="205" t="s">
        <v>529</v>
      </c>
      <c r="E232" s="231" t="s">
        <v>1022</v>
      </c>
      <c r="F232" s="232" t="s">
        <v>578</v>
      </c>
      <c r="G232" s="230"/>
      <c r="H232" s="233">
        <v>70</v>
      </c>
      <c r="I232" s="234"/>
      <c r="J232" s="230"/>
      <c r="K232" s="230"/>
      <c r="L232" s="235"/>
      <c r="M232" s="236"/>
      <c r="N232" s="237"/>
      <c r="O232" s="237"/>
      <c r="P232" s="237"/>
      <c r="Q232" s="237"/>
      <c r="R232" s="237"/>
      <c r="S232" s="237"/>
      <c r="T232" s="238"/>
      <c r="AT232" s="239" t="s">
        <v>529</v>
      </c>
      <c r="AU232" s="239" t="s">
        <v>1082</v>
      </c>
      <c r="AV232" s="12" t="s">
        <v>1150</v>
      </c>
      <c r="AW232" s="12" t="s">
        <v>1035</v>
      </c>
      <c r="AX232" s="12" t="s">
        <v>1080</v>
      </c>
      <c r="AY232" s="239" t="s">
        <v>1132</v>
      </c>
    </row>
    <row r="233" spans="2:65" s="1" customFormat="1" ht="16.5" customHeight="1">
      <c r="B233" s="39"/>
      <c r="C233" s="208" t="s">
        <v>755</v>
      </c>
      <c r="D233" s="208" t="s">
        <v>515</v>
      </c>
      <c r="E233" s="209" t="s">
        <v>756</v>
      </c>
      <c r="F233" s="210" t="s">
        <v>757</v>
      </c>
      <c r="G233" s="211" t="s">
        <v>1246</v>
      </c>
      <c r="H233" s="212">
        <v>97</v>
      </c>
      <c r="I233" s="213"/>
      <c r="J233" s="214">
        <f>ROUND(I233*H233,2)</f>
        <v>0</v>
      </c>
      <c r="K233" s="210" t="s">
        <v>1143</v>
      </c>
      <c r="L233" s="215"/>
      <c r="M233" s="216" t="s">
        <v>1022</v>
      </c>
      <c r="N233" s="217" t="s">
        <v>1043</v>
      </c>
      <c r="O233" s="40"/>
      <c r="P233" s="198">
        <f>O233*H233</f>
        <v>0</v>
      </c>
      <c r="Q233" s="198">
        <v>0.125</v>
      </c>
      <c r="R233" s="198">
        <f>Q233*H233</f>
        <v>12.125</v>
      </c>
      <c r="S233" s="198">
        <v>0</v>
      </c>
      <c r="T233" s="199">
        <f>S233*H233</f>
        <v>0</v>
      </c>
      <c r="AR233" s="22" t="s">
        <v>1166</v>
      </c>
      <c r="AT233" s="22" t="s">
        <v>515</v>
      </c>
      <c r="AU233" s="22" t="s">
        <v>1082</v>
      </c>
      <c r="AY233" s="22" t="s">
        <v>1132</v>
      </c>
      <c r="BE233" s="200">
        <f>IF(N233="základní",J233,0)</f>
        <v>0</v>
      </c>
      <c r="BF233" s="200">
        <f>IF(N233="snížená",J233,0)</f>
        <v>0</v>
      </c>
      <c r="BG233" s="200">
        <f>IF(N233="zákl. přenesená",J233,0)</f>
        <v>0</v>
      </c>
      <c r="BH233" s="200">
        <f>IF(N233="sníž. přenesená",J233,0)</f>
        <v>0</v>
      </c>
      <c r="BI233" s="200">
        <f>IF(N233="nulová",J233,0)</f>
        <v>0</v>
      </c>
      <c r="BJ233" s="22" t="s">
        <v>1080</v>
      </c>
      <c r="BK233" s="200">
        <f>ROUND(I233*H233,2)</f>
        <v>0</v>
      </c>
      <c r="BL233" s="22" t="s">
        <v>1150</v>
      </c>
      <c r="BM233" s="22" t="s">
        <v>758</v>
      </c>
    </row>
    <row r="234" spans="2:51" s="11" customFormat="1" ht="13.5">
      <c r="B234" s="218"/>
      <c r="C234" s="219"/>
      <c r="D234" s="205" t="s">
        <v>529</v>
      </c>
      <c r="E234" s="228" t="s">
        <v>1022</v>
      </c>
      <c r="F234" s="220" t="s">
        <v>759</v>
      </c>
      <c r="G234" s="219"/>
      <c r="H234" s="221">
        <v>97</v>
      </c>
      <c r="I234" s="222"/>
      <c r="J234" s="219"/>
      <c r="K234" s="219"/>
      <c r="L234" s="223"/>
      <c r="M234" s="224"/>
      <c r="N234" s="225"/>
      <c r="O234" s="225"/>
      <c r="P234" s="225"/>
      <c r="Q234" s="225"/>
      <c r="R234" s="225"/>
      <c r="S234" s="225"/>
      <c r="T234" s="226"/>
      <c r="AT234" s="227" t="s">
        <v>529</v>
      </c>
      <c r="AU234" s="227" t="s">
        <v>1082</v>
      </c>
      <c r="AV234" s="11" t="s">
        <v>1082</v>
      </c>
      <c r="AW234" s="11" t="s">
        <v>1035</v>
      </c>
      <c r="AX234" s="11" t="s">
        <v>1072</v>
      </c>
      <c r="AY234" s="227" t="s">
        <v>1132</v>
      </c>
    </row>
    <row r="235" spans="2:51" s="12" customFormat="1" ht="13.5">
      <c r="B235" s="229"/>
      <c r="C235" s="230"/>
      <c r="D235" s="205" t="s">
        <v>529</v>
      </c>
      <c r="E235" s="231" t="s">
        <v>1022</v>
      </c>
      <c r="F235" s="232" t="s">
        <v>578</v>
      </c>
      <c r="G235" s="230"/>
      <c r="H235" s="233">
        <v>97</v>
      </c>
      <c r="I235" s="234"/>
      <c r="J235" s="230"/>
      <c r="K235" s="230"/>
      <c r="L235" s="235"/>
      <c r="M235" s="236"/>
      <c r="N235" s="237"/>
      <c r="O235" s="237"/>
      <c r="P235" s="237"/>
      <c r="Q235" s="237"/>
      <c r="R235" s="237"/>
      <c r="S235" s="237"/>
      <c r="T235" s="238"/>
      <c r="AT235" s="239" t="s">
        <v>529</v>
      </c>
      <c r="AU235" s="239" t="s">
        <v>1082</v>
      </c>
      <c r="AV235" s="12" t="s">
        <v>1150</v>
      </c>
      <c r="AW235" s="12" t="s">
        <v>1035</v>
      </c>
      <c r="AX235" s="12" t="s">
        <v>1080</v>
      </c>
      <c r="AY235" s="239" t="s">
        <v>1132</v>
      </c>
    </row>
    <row r="236" spans="2:65" s="1" customFormat="1" ht="16.5" customHeight="1">
      <c r="B236" s="39"/>
      <c r="C236" s="208" t="s">
        <v>760</v>
      </c>
      <c r="D236" s="208" t="s">
        <v>515</v>
      </c>
      <c r="E236" s="209" t="s">
        <v>761</v>
      </c>
      <c r="F236" s="210" t="s">
        <v>762</v>
      </c>
      <c r="G236" s="211" t="s">
        <v>1246</v>
      </c>
      <c r="H236" s="212">
        <v>34</v>
      </c>
      <c r="I236" s="213"/>
      <c r="J236" s="214">
        <f>ROUND(I236*H236,2)</f>
        <v>0</v>
      </c>
      <c r="K236" s="210" t="s">
        <v>1143</v>
      </c>
      <c r="L236" s="215"/>
      <c r="M236" s="216" t="s">
        <v>1022</v>
      </c>
      <c r="N236" s="217" t="s">
        <v>1043</v>
      </c>
      <c r="O236" s="40"/>
      <c r="P236" s="198">
        <f>O236*H236</f>
        <v>0</v>
      </c>
      <c r="Q236" s="198">
        <v>0.082</v>
      </c>
      <c r="R236" s="198">
        <f>Q236*H236</f>
        <v>2.7880000000000003</v>
      </c>
      <c r="S236" s="198">
        <v>0</v>
      </c>
      <c r="T236" s="199">
        <f>S236*H236</f>
        <v>0</v>
      </c>
      <c r="AR236" s="22" t="s">
        <v>1166</v>
      </c>
      <c r="AT236" s="22" t="s">
        <v>515</v>
      </c>
      <c r="AU236" s="22" t="s">
        <v>1082</v>
      </c>
      <c r="AY236" s="22" t="s">
        <v>1132</v>
      </c>
      <c r="BE236" s="200">
        <f>IF(N236="základní",J236,0)</f>
        <v>0</v>
      </c>
      <c r="BF236" s="200">
        <f>IF(N236="snížená",J236,0)</f>
        <v>0</v>
      </c>
      <c r="BG236" s="200">
        <f>IF(N236="zákl. přenesená",J236,0)</f>
        <v>0</v>
      </c>
      <c r="BH236" s="200">
        <f>IF(N236="sníž. přenesená",J236,0)</f>
        <v>0</v>
      </c>
      <c r="BI236" s="200">
        <f>IF(N236="nulová",J236,0)</f>
        <v>0</v>
      </c>
      <c r="BJ236" s="22" t="s">
        <v>1080</v>
      </c>
      <c r="BK236" s="200">
        <f>ROUND(I236*H236,2)</f>
        <v>0</v>
      </c>
      <c r="BL236" s="22" t="s">
        <v>1150</v>
      </c>
      <c r="BM236" s="22" t="s">
        <v>763</v>
      </c>
    </row>
    <row r="237" spans="2:51" s="11" customFormat="1" ht="13.5">
      <c r="B237" s="218"/>
      <c r="C237" s="219"/>
      <c r="D237" s="205" t="s">
        <v>529</v>
      </c>
      <c r="E237" s="228" t="s">
        <v>1022</v>
      </c>
      <c r="F237" s="220" t="s">
        <v>573</v>
      </c>
      <c r="G237" s="219"/>
      <c r="H237" s="221">
        <v>34</v>
      </c>
      <c r="I237" s="222"/>
      <c r="J237" s="219"/>
      <c r="K237" s="219"/>
      <c r="L237" s="223"/>
      <c r="M237" s="224"/>
      <c r="N237" s="225"/>
      <c r="O237" s="225"/>
      <c r="P237" s="225"/>
      <c r="Q237" s="225"/>
      <c r="R237" s="225"/>
      <c r="S237" s="225"/>
      <c r="T237" s="226"/>
      <c r="AT237" s="227" t="s">
        <v>529</v>
      </c>
      <c r="AU237" s="227" t="s">
        <v>1082</v>
      </c>
      <c r="AV237" s="11" t="s">
        <v>1082</v>
      </c>
      <c r="AW237" s="11" t="s">
        <v>1035</v>
      </c>
      <c r="AX237" s="11" t="s">
        <v>1072</v>
      </c>
      <c r="AY237" s="227" t="s">
        <v>1132</v>
      </c>
    </row>
    <row r="238" spans="2:51" s="12" customFormat="1" ht="13.5">
      <c r="B238" s="229"/>
      <c r="C238" s="230"/>
      <c r="D238" s="205" t="s">
        <v>529</v>
      </c>
      <c r="E238" s="231" t="s">
        <v>1022</v>
      </c>
      <c r="F238" s="232" t="s">
        <v>578</v>
      </c>
      <c r="G238" s="230"/>
      <c r="H238" s="233">
        <v>34</v>
      </c>
      <c r="I238" s="234"/>
      <c r="J238" s="230"/>
      <c r="K238" s="230"/>
      <c r="L238" s="235"/>
      <c r="M238" s="236"/>
      <c r="N238" s="237"/>
      <c r="O238" s="237"/>
      <c r="P238" s="237"/>
      <c r="Q238" s="237"/>
      <c r="R238" s="237"/>
      <c r="S238" s="237"/>
      <c r="T238" s="238"/>
      <c r="AT238" s="239" t="s">
        <v>529</v>
      </c>
      <c r="AU238" s="239" t="s">
        <v>1082</v>
      </c>
      <c r="AV238" s="12" t="s">
        <v>1150</v>
      </c>
      <c r="AW238" s="12" t="s">
        <v>1035</v>
      </c>
      <c r="AX238" s="12" t="s">
        <v>1080</v>
      </c>
      <c r="AY238" s="239" t="s">
        <v>1132</v>
      </c>
    </row>
    <row r="239" spans="2:65" s="1" customFormat="1" ht="16.5" customHeight="1">
      <c r="B239" s="39"/>
      <c r="C239" s="208" t="s">
        <v>764</v>
      </c>
      <c r="D239" s="208" t="s">
        <v>515</v>
      </c>
      <c r="E239" s="209" t="s">
        <v>765</v>
      </c>
      <c r="F239" s="210" t="s">
        <v>766</v>
      </c>
      <c r="G239" s="211" t="s">
        <v>1246</v>
      </c>
      <c r="H239" s="212">
        <v>135</v>
      </c>
      <c r="I239" s="213"/>
      <c r="J239" s="214">
        <f>ROUND(I239*H239,2)</f>
        <v>0</v>
      </c>
      <c r="K239" s="210" t="s">
        <v>1143</v>
      </c>
      <c r="L239" s="215"/>
      <c r="M239" s="216" t="s">
        <v>1022</v>
      </c>
      <c r="N239" s="217" t="s">
        <v>1043</v>
      </c>
      <c r="O239" s="40"/>
      <c r="P239" s="198">
        <f>O239*H239</f>
        <v>0</v>
      </c>
      <c r="Q239" s="198">
        <v>0.15</v>
      </c>
      <c r="R239" s="198">
        <f>Q239*H239</f>
        <v>20.25</v>
      </c>
      <c r="S239" s="198">
        <v>0</v>
      </c>
      <c r="T239" s="199">
        <f>S239*H239</f>
        <v>0</v>
      </c>
      <c r="AR239" s="22" t="s">
        <v>1166</v>
      </c>
      <c r="AT239" s="22" t="s">
        <v>515</v>
      </c>
      <c r="AU239" s="22" t="s">
        <v>1082</v>
      </c>
      <c r="AY239" s="22" t="s">
        <v>1132</v>
      </c>
      <c r="BE239" s="200">
        <f>IF(N239="základní",J239,0)</f>
        <v>0</v>
      </c>
      <c r="BF239" s="200">
        <f>IF(N239="snížená",J239,0)</f>
        <v>0</v>
      </c>
      <c r="BG239" s="200">
        <f>IF(N239="zákl. přenesená",J239,0)</f>
        <v>0</v>
      </c>
      <c r="BH239" s="200">
        <f>IF(N239="sníž. přenesená",J239,0)</f>
        <v>0</v>
      </c>
      <c r="BI239" s="200">
        <f>IF(N239="nulová",J239,0)</f>
        <v>0</v>
      </c>
      <c r="BJ239" s="22" t="s">
        <v>1080</v>
      </c>
      <c r="BK239" s="200">
        <f>ROUND(I239*H239,2)</f>
        <v>0</v>
      </c>
      <c r="BL239" s="22" t="s">
        <v>1150</v>
      </c>
      <c r="BM239" s="22" t="s">
        <v>767</v>
      </c>
    </row>
    <row r="240" spans="2:51" s="11" customFormat="1" ht="13.5">
      <c r="B240" s="218"/>
      <c r="C240" s="219"/>
      <c r="D240" s="205" t="s">
        <v>529</v>
      </c>
      <c r="E240" s="228" t="s">
        <v>1022</v>
      </c>
      <c r="F240" s="220" t="s">
        <v>768</v>
      </c>
      <c r="G240" s="219"/>
      <c r="H240" s="221">
        <v>135</v>
      </c>
      <c r="I240" s="222"/>
      <c r="J240" s="219"/>
      <c r="K240" s="219"/>
      <c r="L240" s="223"/>
      <c r="M240" s="224"/>
      <c r="N240" s="225"/>
      <c r="O240" s="225"/>
      <c r="P240" s="225"/>
      <c r="Q240" s="225"/>
      <c r="R240" s="225"/>
      <c r="S240" s="225"/>
      <c r="T240" s="226"/>
      <c r="AT240" s="227" t="s">
        <v>529</v>
      </c>
      <c r="AU240" s="227" t="s">
        <v>1082</v>
      </c>
      <c r="AV240" s="11" t="s">
        <v>1082</v>
      </c>
      <c r="AW240" s="11" t="s">
        <v>1035</v>
      </c>
      <c r="AX240" s="11" t="s">
        <v>1072</v>
      </c>
      <c r="AY240" s="227" t="s">
        <v>1132</v>
      </c>
    </row>
    <row r="241" spans="2:51" s="12" customFormat="1" ht="13.5">
      <c r="B241" s="229"/>
      <c r="C241" s="230"/>
      <c r="D241" s="205" t="s">
        <v>529</v>
      </c>
      <c r="E241" s="231" t="s">
        <v>1022</v>
      </c>
      <c r="F241" s="232" t="s">
        <v>578</v>
      </c>
      <c r="G241" s="230"/>
      <c r="H241" s="233">
        <v>135</v>
      </c>
      <c r="I241" s="234"/>
      <c r="J241" s="230"/>
      <c r="K241" s="230"/>
      <c r="L241" s="235"/>
      <c r="M241" s="236"/>
      <c r="N241" s="237"/>
      <c r="O241" s="237"/>
      <c r="P241" s="237"/>
      <c r="Q241" s="237"/>
      <c r="R241" s="237"/>
      <c r="S241" s="237"/>
      <c r="T241" s="238"/>
      <c r="AT241" s="239" t="s">
        <v>529</v>
      </c>
      <c r="AU241" s="239" t="s">
        <v>1082</v>
      </c>
      <c r="AV241" s="12" t="s">
        <v>1150</v>
      </c>
      <c r="AW241" s="12" t="s">
        <v>1035</v>
      </c>
      <c r="AX241" s="12" t="s">
        <v>1080</v>
      </c>
      <c r="AY241" s="239" t="s">
        <v>1132</v>
      </c>
    </row>
    <row r="242" spans="2:65" s="1" customFormat="1" ht="25.5" customHeight="1">
      <c r="B242" s="39"/>
      <c r="C242" s="189" t="s">
        <v>769</v>
      </c>
      <c r="D242" s="189" t="s">
        <v>1135</v>
      </c>
      <c r="E242" s="190" t="s">
        <v>770</v>
      </c>
      <c r="F242" s="191" t="s">
        <v>771</v>
      </c>
      <c r="G242" s="192" t="s">
        <v>1254</v>
      </c>
      <c r="H242" s="193">
        <v>46.065</v>
      </c>
      <c r="I242" s="194"/>
      <c r="J242" s="195">
        <f>ROUND(I242*H242,2)</f>
        <v>0</v>
      </c>
      <c r="K242" s="191" t="s">
        <v>1143</v>
      </c>
      <c r="L242" s="59"/>
      <c r="M242" s="196" t="s">
        <v>1022</v>
      </c>
      <c r="N242" s="197" t="s">
        <v>1043</v>
      </c>
      <c r="O242" s="40"/>
      <c r="P242" s="198">
        <f>O242*H242</f>
        <v>0</v>
      </c>
      <c r="Q242" s="198">
        <v>2.25634</v>
      </c>
      <c r="R242" s="198">
        <f>Q242*H242</f>
        <v>103.93830209999999</v>
      </c>
      <c r="S242" s="198">
        <v>0</v>
      </c>
      <c r="T242" s="199">
        <f>S242*H242</f>
        <v>0</v>
      </c>
      <c r="AR242" s="22" t="s">
        <v>1150</v>
      </c>
      <c r="AT242" s="22" t="s">
        <v>1135</v>
      </c>
      <c r="AU242" s="22" t="s">
        <v>1082</v>
      </c>
      <c r="AY242" s="22" t="s">
        <v>1132</v>
      </c>
      <c r="BE242" s="200">
        <f>IF(N242="základní",J242,0)</f>
        <v>0</v>
      </c>
      <c r="BF242" s="200">
        <f>IF(N242="snížená",J242,0)</f>
        <v>0</v>
      </c>
      <c r="BG242" s="200">
        <f>IF(N242="zákl. přenesená",J242,0)</f>
        <v>0</v>
      </c>
      <c r="BH242" s="200">
        <f>IF(N242="sníž. přenesená",J242,0)</f>
        <v>0</v>
      </c>
      <c r="BI242" s="200">
        <f>IF(N242="nulová",J242,0)</f>
        <v>0</v>
      </c>
      <c r="BJ242" s="22" t="s">
        <v>1080</v>
      </c>
      <c r="BK242" s="200">
        <f>ROUND(I242*H242,2)</f>
        <v>0</v>
      </c>
      <c r="BL242" s="22" t="s">
        <v>1150</v>
      </c>
      <c r="BM242" s="22" t="s">
        <v>772</v>
      </c>
    </row>
    <row r="243" spans="2:65" s="1" customFormat="1" ht="25.5" customHeight="1">
      <c r="B243" s="39"/>
      <c r="C243" s="189" t="s">
        <v>773</v>
      </c>
      <c r="D243" s="189" t="s">
        <v>1135</v>
      </c>
      <c r="E243" s="190" t="s">
        <v>774</v>
      </c>
      <c r="F243" s="191" t="s">
        <v>775</v>
      </c>
      <c r="G243" s="192" t="s">
        <v>1246</v>
      </c>
      <c r="H243" s="193">
        <v>465</v>
      </c>
      <c r="I243" s="194"/>
      <c r="J243" s="195">
        <f>ROUND(I243*H243,2)</f>
        <v>0</v>
      </c>
      <c r="K243" s="191" t="s">
        <v>1143</v>
      </c>
      <c r="L243" s="59"/>
      <c r="M243" s="196" t="s">
        <v>1022</v>
      </c>
      <c r="N243" s="197" t="s">
        <v>1043</v>
      </c>
      <c r="O243" s="40"/>
      <c r="P243" s="198">
        <f>O243*H243</f>
        <v>0</v>
      </c>
      <c r="Q243" s="198">
        <v>1E-05</v>
      </c>
      <c r="R243" s="198">
        <f>Q243*H243</f>
        <v>0.0046500000000000005</v>
      </c>
      <c r="S243" s="198">
        <v>0</v>
      </c>
      <c r="T243" s="199">
        <f>S243*H243</f>
        <v>0</v>
      </c>
      <c r="AR243" s="22" t="s">
        <v>1150</v>
      </c>
      <c r="AT243" s="22" t="s">
        <v>1135</v>
      </c>
      <c r="AU243" s="22" t="s">
        <v>1082</v>
      </c>
      <c r="AY243" s="22" t="s">
        <v>1132</v>
      </c>
      <c r="BE243" s="200">
        <f>IF(N243="základní",J243,0)</f>
        <v>0</v>
      </c>
      <c r="BF243" s="200">
        <f>IF(N243="snížená",J243,0)</f>
        <v>0</v>
      </c>
      <c r="BG243" s="200">
        <f>IF(N243="zákl. přenesená",J243,0)</f>
        <v>0</v>
      </c>
      <c r="BH243" s="200">
        <f>IF(N243="sníž. přenesená",J243,0)</f>
        <v>0</v>
      </c>
      <c r="BI243" s="200">
        <f>IF(N243="nulová",J243,0)</f>
        <v>0</v>
      </c>
      <c r="BJ243" s="22" t="s">
        <v>1080</v>
      </c>
      <c r="BK243" s="200">
        <f>ROUND(I243*H243,2)</f>
        <v>0</v>
      </c>
      <c r="BL243" s="22" t="s">
        <v>1150</v>
      </c>
      <c r="BM243" s="22" t="s">
        <v>776</v>
      </c>
    </row>
    <row r="244" spans="2:47" s="1" customFormat="1" ht="27">
      <c r="B244" s="39"/>
      <c r="C244" s="61"/>
      <c r="D244" s="205" t="s">
        <v>1213</v>
      </c>
      <c r="E244" s="61"/>
      <c r="F244" s="206" t="s">
        <v>777</v>
      </c>
      <c r="G244" s="61"/>
      <c r="H244" s="61"/>
      <c r="I244" s="157"/>
      <c r="J244" s="61"/>
      <c r="K244" s="61"/>
      <c r="L244" s="59"/>
      <c r="M244" s="207"/>
      <c r="N244" s="40"/>
      <c r="O244" s="40"/>
      <c r="P244" s="40"/>
      <c r="Q244" s="40"/>
      <c r="R244" s="40"/>
      <c r="S244" s="40"/>
      <c r="T244" s="76"/>
      <c r="AT244" s="22" t="s">
        <v>1213</v>
      </c>
      <c r="AU244" s="22" t="s">
        <v>1082</v>
      </c>
    </row>
    <row r="245" spans="2:65" s="1" customFormat="1" ht="38.25" customHeight="1">
      <c r="B245" s="39"/>
      <c r="C245" s="189" t="s">
        <v>778</v>
      </c>
      <c r="D245" s="189" t="s">
        <v>1135</v>
      </c>
      <c r="E245" s="190" t="s">
        <v>779</v>
      </c>
      <c r="F245" s="191" t="s">
        <v>780</v>
      </c>
      <c r="G245" s="192" t="s">
        <v>1246</v>
      </c>
      <c r="H245" s="193">
        <v>465</v>
      </c>
      <c r="I245" s="194"/>
      <c r="J245" s="195">
        <f>ROUND(I245*H245,2)</f>
        <v>0</v>
      </c>
      <c r="K245" s="191" t="s">
        <v>1143</v>
      </c>
      <c r="L245" s="59"/>
      <c r="M245" s="196" t="s">
        <v>1022</v>
      </c>
      <c r="N245" s="197" t="s">
        <v>1043</v>
      </c>
      <c r="O245" s="40"/>
      <c r="P245" s="198">
        <f>O245*H245</f>
        <v>0</v>
      </c>
      <c r="Q245" s="198">
        <v>0.00088</v>
      </c>
      <c r="R245" s="198">
        <f>Q245*H245</f>
        <v>0.4092</v>
      </c>
      <c r="S245" s="198">
        <v>0</v>
      </c>
      <c r="T245" s="199">
        <f>S245*H245</f>
        <v>0</v>
      </c>
      <c r="AR245" s="22" t="s">
        <v>1150</v>
      </c>
      <c r="AT245" s="22" t="s">
        <v>1135</v>
      </c>
      <c r="AU245" s="22" t="s">
        <v>1082</v>
      </c>
      <c r="AY245" s="22" t="s">
        <v>1132</v>
      </c>
      <c r="BE245" s="200">
        <f>IF(N245="základní",J245,0)</f>
        <v>0</v>
      </c>
      <c r="BF245" s="200">
        <f>IF(N245="snížená",J245,0)</f>
        <v>0</v>
      </c>
      <c r="BG245" s="200">
        <f>IF(N245="zákl. přenesená",J245,0)</f>
        <v>0</v>
      </c>
      <c r="BH245" s="200">
        <f>IF(N245="sníž. přenesená",J245,0)</f>
        <v>0</v>
      </c>
      <c r="BI245" s="200">
        <f>IF(N245="nulová",J245,0)</f>
        <v>0</v>
      </c>
      <c r="BJ245" s="22" t="s">
        <v>1080</v>
      </c>
      <c r="BK245" s="200">
        <f>ROUND(I245*H245,2)</f>
        <v>0</v>
      </c>
      <c r="BL245" s="22" t="s">
        <v>1150</v>
      </c>
      <c r="BM245" s="22" t="s">
        <v>781</v>
      </c>
    </row>
    <row r="246" spans="2:47" s="1" customFormat="1" ht="40.5">
      <c r="B246" s="39"/>
      <c r="C246" s="61"/>
      <c r="D246" s="205" t="s">
        <v>1213</v>
      </c>
      <c r="E246" s="61"/>
      <c r="F246" s="206" t="s">
        <v>782</v>
      </c>
      <c r="G246" s="61"/>
      <c r="H246" s="61"/>
      <c r="I246" s="157"/>
      <c r="J246" s="61"/>
      <c r="K246" s="61"/>
      <c r="L246" s="59"/>
      <c r="M246" s="207"/>
      <c r="N246" s="40"/>
      <c r="O246" s="40"/>
      <c r="P246" s="40"/>
      <c r="Q246" s="40"/>
      <c r="R246" s="40"/>
      <c r="S246" s="40"/>
      <c r="T246" s="76"/>
      <c r="AT246" s="22" t="s">
        <v>1213</v>
      </c>
      <c r="AU246" s="22" t="s">
        <v>1082</v>
      </c>
    </row>
    <row r="247" spans="2:65" s="1" customFormat="1" ht="38.25" customHeight="1">
      <c r="B247" s="39"/>
      <c r="C247" s="189" t="s">
        <v>783</v>
      </c>
      <c r="D247" s="189" t="s">
        <v>1135</v>
      </c>
      <c r="E247" s="190" t="s">
        <v>784</v>
      </c>
      <c r="F247" s="191" t="s">
        <v>785</v>
      </c>
      <c r="G247" s="192" t="s">
        <v>693</v>
      </c>
      <c r="H247" s="193">
        <v>11</v>
      </c>
      <c r="I247" s="194"/>
      <c r="J247" s="195">
        <f>ROUND(I247*H247,2)</f>
        <v>0</v>
      </c>
      <c r="K247" s="191" t="s">
        <v>1143</v>
      </c>
      <c r="L247" s="59"/>
      <c r="M247" s="196" t="s">
        <v>1022</v>
      </c>
      <c r="N247" s="197" t="s">
        <v>1043</v>
      </c>
      <c r="O247" s="40"/>
      <c r="P247" s="198">
        <f>O247*H247</f>
        <v>0</v>
      </c>
      <c r="Q247" s="198">
        <v>0</v>
      </c>
      <c r="R247" s="198">
        <f>Q247*H247</f>
        <v>0</v>
      </c>
      <c r="S247" s="198">
        <v>0.082</v>
      </c>
      <c r="T247" s="199">
        <f>S247*H247</f>
        <v>0.902</v>
      </c>
      <c r="AR247" s="22" t="s">
        <v>1150</v>
      </c>
      <c r="AT247" s="22" t="s">
        <v>1135</v>
      </c>
      <c r="AU247" s="22" t="s">
        <v>1082</v>
      </c>
      <c r="AY247" s="22" t="s">
        <v>1132</v>
      </c>
      <c r="BE247" s="200">
        <f>IF(N247="základní",J247,0)</f>
        <v>0</v>
      </c>
      <c r="BF247" s="200">
        <f>IF(N247="snížená",J247,0)</f>
        <v>0</v>
      </c>
      <c r="BG247" s="200">
        <f>IF(N247="zákl. přenesená",J247,0)</f>
        <v>0</v>
      </c>
      <c r="BH247" s="200">
        <f>IF(N247="sníž. přenesená",J247,0)</f>
        <v>0</v>
      </c>
      <c r="BI247" s="200">
        <f>IF(N247="nulová",J247,0)</f>
        <v>0</v>
      </c>
      <c r="BJ247" s="22" t="s">
        <v>1080</v>
      </c>
      <c r="BK247" s="200">
        <f>ROUND(I247*H247,2)</f>
        <v>0</v>
      </c>
      <c r="BL247" s="22" t="s">
        <v>1150</v>
      </c>
      <c r="BM247" s="22" t="s">
        <v>786</v>
      </c>
    </row>
    <row r="248" spans="2:47" s="1" customFormat="1" ht="67.5">
      <c r="B248" s="39"/>
      <c r="C248" s="61"/>
      <c r="D248" s="205" t="s">
        <v>1213</v>
      </c>
      <c r="E248" s="61"/>
      <c r="F248" s="206" t="s">
        <v>787</v>
      </c>
      <c r="G248" s="61"/>
      <c r="H248" s="61"/>
      <c r="I248" s="157"/>
      <c r="J248" s="61"/>
      <c r="K248" s="61"/>
      <c r="L248" s="59"/>
      <c r="M248" s="207"/>
      <c r="N248" s="40"/>
      <c r="O248" s="40"/>
      <c r="P248" s="40"/>
      <c r="Q248" s="40"/>
      <c r="R248" s="40"/>
      <c r="S248" s="40"/>
      <c r="T248" s="76"/>
      <c r="AT248" s="22" t="s">
        <v>1213</v>
      </c>
      <c r="AU248" s="22" t="s">
        <v>1082</v>
      </c>
    </row>
    <row r="249" spans="2:65" s="1" customFormat="1" ht="38.25" customHeight="1">
      <c r="B249" s="39"/>
      <c r="C249" s="189" t="s">
        <v>788</v>
      </c>
      <c r="D249" s="189" t="s">
        <v>1135</v>
      </c>
      <c r="E249" s="190" t="s">
        <v>789</v>
      </c>
      <c r="F249" s="191" t="s">
        <v>790</v>
      </c>
      <c r="G249" s="192" t="s">
        <v>693</v>
      </c>
      <c r="H249" s="193">
        <v>23</v>
      </c>
      <c r="I249" s="194"/>
      <c r="J249" s="195">
        <f>ROUND(I249*H249,2)</f>
        <v>0</v>
      </c>
      <c r="K249" s="191" t="s">
        <v>1143</v>
      </c>
      <c r="L249" s="59"/>
      <c r="M249" s="196" t="s">
        <v>1022</v>
      </c>
      <c r="N249" s="197" t="s">
        <v>1043</v>
      </c>
      <c r="O249" s="40"/>
      <c r="P249" s="198">
        <f>O249*H249</f>
        <v>0</v>
      </c>
      <c r="Q249" s="198">
        <v>0</v>
      </c>
      <c r="R249" s="198">
        <f>Q249*H249</f>
        <v>0</v>
      </c>
      <c r="S249" s="198">
        <v>0.004</v>
      </c>
      <c r="T249" s="199">
        <f>S249*H249</f>
        <v>0.092</v>
      </c>
      <c r="AR249" s="22" t="s">
        <v>1150</v>
      </c>
      <c r="AT249" s="22" t="s">
        <v>1135</v>
      </c>
      <c r="AU249" s="22" t="s">
        <v>1082</v>
      </c>
      <c r="AY249" s="22" t="s">
        <v>1132</v>
      </c>
      <c r="BE249" s="200">
        <f>IF(N249="základní",J249,0)</f>
        <v>0</v>
      </c>
      <c r="BF249" s="200">
        <f>IF(N249="snížená",J249,0)</f>
        <v>0</v>
      </c>
      <c r="BG249" s="200">
        <f>IF(N249="zákl. přenesená",J249,0)</f>
        <v>0</v>
      </c>
      <c r="BH249" s="200">
        <f>IF(N249="sníž. přenesená",J249,0)</f>
        <v>0</v>
      </c>
      <c r="BI249" s="200">
        <f>IF(N249="nulová",J249,0)</f>
        <v>0</v>
      </c>
      <c r="BJ249" s="22" t="s">
        <v>1080</v>
      </c>
      <c r="BK249" s="200">
        <f>ROUND(I249*H249,2)</f>
        <v>0</v>
      </c>
      <c r="BL249" s="22" t="s">
        <v>1150</v>
      </c>
      <c r="BM249" s="22" t="s">
        <v>791</v>
      </c>
    </row>
    <row r="250" spans="2:47" s="1" customFormat="1" ht="40.5">
      <c r="B250" s="39"/>
      <c r="C250" s="61"/>
      <c r="D250" s="205" t="s">
        <v>1213</v>
      </c>
      <c r="E250" s="61"/>
      <c r="F250" s="206" t="s">
        <v>792</v>
      </c>
      <c r="G250" s="61"/>
      <c r="H250" s="61"/>
      <c r="I250" s="157"/>
      <c r="J250" s="61"/>
      <c r="K250" s="61"/>
      <c r="L250" s="59"/>
      <c r="M250" s="207"/>
      <c r="N250" s="40"/>
      <c r="O250" s="40"/>
      <c r="P250" s="40"/>
      <c r="Q250" s="40"/>
      <c r="R250" s="40"/>
      <c r="S250" s="40"/>
      <c r="T250" s="76"/>
      <c r="AT250" s="22" t="s">
        <v>1213</v>
      </c>
      <c r="AU250" s="22" t="s">
        <v>1082</v>
      </c>
    </row>
    <row r="251" spans="2:65" s="1" customFormat="1" ht="25.5" customHeight="1">
      <c r="B251" s="39"/>
      <c r="C251" s="189" t="s">
        <v>793</v>
      </c>
      <c r="D251" s="189" t="s">
        <v>1135</v>
      </c>
      <c r="E251" s="190" t="s">
        <v>794</v>
      </c>
      <c r="F251" s="191" t="s">
        <v>795</v>
      </c>
      <c r="G251" s="192" t="s">
        <v>1217</v>
      </c>
      <c r="H251" s="193">
        <v>148</v>
      </c>
      <c r="I251" s="194"/>
      <c r="J251" s="195">
        <f>ROUND(I251*H251,2)</f>
        <v>0</v>
      </c>
      <c r="K251" s="191" t="s">
        <v>1143</v>
      </c>
      <c r="L251" s="59"/>
      <c r="M251" s="196" t="s">
        <v>1022</v>
      </c>
      <c r="N251" s="197" t="s">
        <v>1043</v>
      </c>
      <c r="O251" s="40"/>
      <c r="P251" s="198">
        <f>O251*H251</f>
        <v>0</v>
      </c>
      <c r="Q251" s="198">
        <v>0</v>
      </c>
      <c r="R251" s="198">
        <f>Q251*H251</f>
        <v>0</v>
      </c>
      <c r="S251" s="198">
        <v>0</v>
      </c>
      <c r="T251" s="199">
        <f>S251*H251</f>
        <v>0</v>
      </c>
      <c r="AR251" s="22" t="s">
        <v>1150</v>
      </c>
      <c r="AT251" s="22" t="s">
        <v>1135</v>
      </c>
      <c r="AU251" s="22" t="s">
        <v>1082</v>
      </c>
      <c r="AY251" s="22" t="s">
        <v>1132</v>
      </c>
      <c r="BE251" s="200">
        <f>IF(N251="základní",J251,0)</f>
        <v>0</v>
      </c>
      <c r="BF251" s="200">
        <f>IF(N251="snížená",J251,0)</f>
        <v>0</v>
      </c>
      <c r="BG251" s="200">
        <f>IF(N251="zákl. přenesená",J251,0)</f>
        <v>0</v>
      </c>
      <c r="BH251" s="200">
        <f>IF(N251="sníž. přenesená",J251,0)</f>
        <v>0</v>
      </c>
      <c r="BI251" s="200">
        <f>IF(N251="nulová",J251,0)</f>
        <v>0</v>
      </c>
      <c r="BJ251" s="22" t="s">
        <v>1080</v>
      </c>
      <c r="BK251" s="200">
        <f>ROUND(I251*H251,2)</f>
        <v>0</v>
      </c>
      <c r="BL251" s="22" t="s">
        <v>1150</v>
      </c>
      <c r="BM251" s="22" t="s">
        <v>796</v>
      </c>
    </row>
    <row r="252" spans="2:47" s="1" customFormat="1" ht="54">
      <c r="B252" s="39"/>
      <c r="C252" s="61"/>
      <c r="D252" s="205" t="s">
        <v>1213</v>
      </c>
      <c r="E252" s="61"/>
      <c r="F252" s="206" t="s">
        <v>797</v>
      </c>
      <c r="G252" s="61"/>
      <c r="H252" s="61"/>
      <c r="I252" s="157"/>
      <c r="J252" s="61"/>
      <c r="K252" s="61"/>
      <c r="L252" s="59"/>
      <c r="M252" s="207"/>
      <c r="N252" s="40"/>
      <c r="O252" s="40"/>
      <c r="P252" s="40"/>
      <c r="Q252" s="40"/>
      <c r="R252" s="40"/>
      <c r="S252" s="40"/>
      <c r="T252" s="76"/>
      <c r="AT252" s="22" t="s">
        <v>1213</v>
      </c>
      <c r="AU252" s="22" t="s">
        <v>1082</v>
      </c>
    </row>
    <row r="253" spans="2:65" s="1" customFormat="1" ht="51" customHeight="1">
      <c r="B253" s="39"/>
      <c r="C253" s="189" t="s">
        <v>798</v>
      </c>
      <c r="D253" s="189" t="s">
        <v>1135</v>
      </c>
      <c r="E253" s="190" t="s">
        <v>799</v>
      </c>
      <c r="F253" s="191" t="s">
        <v>800</v>
      </c>
      <c r="G253" s="192" t="s">
        <v>1246</v>
      </c>
      <c r="H253" s="193">
        <v>483</v>
      </c>
      <c r="I253" s="194"/>
      <c r="J253" s="195">
        <f>ROUND(I253*H253,2)</f>
        <v>0</v>
      </c>
      <c r="K253" s="191" t="s">
        <v>1143</v>
      </c>
      <c r="L253" s="59"/>
      <c r="M253" s="196" t="s">
        <v>1022</v>
      </c>
      <c r="N253" s="197" t="s">
        <v>1043</v>
      </c>
      <c r="O253" s="40"/>
      <c r="P253" s="198">
        <f>O253*H253</f>
        <v>0</v>
      </c>
      <c r="Q253" s="198">
        <v>0</v>
      </c>
      <c r="R253" s="198">
        <f>Q253*H253</f>
        <v>0</v>
      </c>
      <c r="S253" s="198">
        <v>0</v>
      </c>
      <c r="T253" s="199">
        <f>S253*H253</f>
        <v>0</v>
      </c>
      <c r="AR253" s="22" t="s">
        <v>1150</v>
      </c>
      <c r="AT253" s="22" t="s">
        <v>1135</v>
      </c>
      <c r="AU253" s="22" t="s">
        <v>1082</v>
      </c>
      <c r="AY253" s="22" t="s">
        <v>1132</v>
      </c>
      <c r="BE253" s="200">
        <f>IF(N253="základní",J253,0)</f>
        <v>0</v>
      </c>
      <c r="BF253" s="200">
        <f>IF(N253="snížená",J253,0)</f>
        <v>0</v>
      </c>
      <c r="BG253" s="200">
        <f>IF(N253="zákl. přenesená",J253,0)</f>
        <v>0</v>
      </c>
      <c r="BH253" s="200">
        <f>IF(N253="sníž. přenesená",J253,0)</f>
        <v>0</v>
      </c>
      <c r="BI253" s="200">
        <f>IF(N253="nulová",J253,0)</f>
        <v>0</v>
      </c>
      <c r="BJ253" s="22" t="s">
        <v>1080</v>
      </c>
      <c r="BK253" s="200">
        <f>ROUND(I253*H253,2)</f>
        <v>0</v>
      </c>
      <c r="BL253" s="22" t="s">
        <v>1150</v>
      </c>
      <c r="BM253" s="22" t="s">
        <v>801</v>
      </c>
    </row>
    <row r="254" spans="2:47" s="1" customFormat="1" ht="67.5">
      <c r="B254" s="39"/>
      <c r="C254" s="61"/>
      <c r="D254" s="205" t="s">
        <v>1213</v>
      </c>
      <c r="E254" s="61"/>
      <c r="F254" s="206" t="s">
        <v>802</v>
      </c>
      <c r="G254" s="61"/>
      <c r="H254" s="61"/>
      <c r="I254" s="157"/>
      <c r="J254" s="61"/>
      <c r="K254" s="61"/>
      <c r="L254" s="59"/>
      <c r="M254" s="207"/>
      <c r="N254" s="40"/>
      <c r="O254" s="40"/>
      <c r="P254" s="40"/>
      <c r="Q254" s="40"/>
      <c r="R254" s="40"/>
      <c r="S254" s="40"/>
      <c r="T254" s="76"/>
      <c r="AT254" s="22" t="s">
        <v>1213</v>
      </c>
      <c r="AU254" s="22" t="s">
        <v>1082</v>
      </c>
    </row>
    <row r="255" spans="2:65" s="1" customFormat="1" ht="51" customHeight="1">
      <c r="B255" s="39"/>
      <c r="C255" s="189" t="s">
        <v>803</v>
      </c>
      <c r="D255" s="189" t="s">
        <v>1135</v>
      </c>
      <c r="E255" s="190" t="s">
        <v>804</v>
      </c>
      <c r="F255" s="191" t="s">
        <v>805</v>
      </c>
      <c r="G255" s="192" t="s">
        <v>1217</v>
      </c>
      <c r="H255" s="193">
        <v>35</v>
      </c>
      <c r="I255" s="194"/>
      <c r="J255" s="195">
        <f>ROUND(I255*H255,2)</f>
        <v>0</v>
      </c>
      <c r="K255" s="191" t="s">
        <v>1143</v>
      </c>
      <c r="L255" s="59"/>
      <c r="M255" s="196" t="s">
        <v>1022</v>
      </c>
      <c r="N255" s="197" t="s">
        <v>1043</v>
      </c>
      <c r="O255" s="40"/>
      <c r="P255" s="198">
        <f>O255*H255</f>
        <v>0</v>
      </c>
      <c r="Q255" s="198">
        <v>0</v>
      </c>
      <c r="R255" s="198">
        <f>Q255*H255</f>
        <v>0</v>
      </c>
      <c r="S255" s="198">
        <v>0</v>
      </c>
      <c r="T255" s="199">
        <f>S255*H255</f>
        <v>0</v>
      </c>
      <c r="AR255" s="22" t="s">
        <v>1150</v>
      </c>
      <c r="AT255" s="22" t="s">
        <v>1135</v>
      </c>
      <c r="AU255" s="22" t="s">
        <v>1082</v>
      </c>
      <c r="AY255" s="22" t="s">
        <v>1132</v>
      </c>
      <c r="BE255" s="200">
        <f>IF(N255="základní",J255,0)</f>
        <v>0</v>
      </c>
      <c r="BF255" s="200">
        <f>IF(N255="snížená",J255,0)</f>
        <v>0</v>
      </c>
      <c r="BG255" s="200">
        <f>IF(N255="zákl. přenesená",J255,0)</f>
        <v>0</v>
      </c>
      <c r="BH255" s="200">
        <f>IF(N255="sníž. přenesená",J255,0)</f>
        <v>0</v>
      </c>
      <c r="BI255" s="200">
        <f>IF(N255="nulová",J255,0)</f>
        <v>0</v>
      </c>
      <c r="BJ255" s="22" t="s">
        <v>1080</v>
      </c>
      <c r="BK255" s="200">
        <f>ROUND(I255*H255,2)</f>
        <v>0</v>
      </c>
      <c r="BL255" s="22" t="s">
        <v>1150</v>
      </c>
      <c r="BM255" s="22" t="s">
        <v>806</v>
      </c>
    </row>
    <row r="256" spans="2:47" s="1" customFormat="1" ht="67.5">
      <c r="B256" s="39"/>
      <c r="C256" s="61"/>
      <c r="D256" s="205" t="s">
        <v>1213</v>
      </c>
      <c r="E256" s="61"/>
      <c r="F256" s="206" t="s">
        <v>807</v>
      </c>
      <c r="G256" s="61"/>
      <c r="H256" s="61"/>
      <c r="I256" s="157"/>
      <c r="J256" s="61"/>
      <c r="K256" s="61"/>
      <c r="L256" s="59"/>
      <c r="M256" s="207"/>
      <c r="N256" s="40"/>
      <c r="O256" s="40"/>
      <c r="P256" s="40"/>
      <c r="Q256" s="40"/>
      <c r="R256" s="40"/>
      <c r="S256" s="40"/>
      <c r="T256" s="76"/>
      <c r="AT256" s="22" t="s">
        <v>1213</v>
      </c>
      <c r="AU256" s="22" t="s">
        <v>1082</v>
      </c>
    </row>
    <row r="257" spans="2:63" s="10" customFormat="1" ht="29.25" customHeight="1">
      <c r="B257" s="173"/>
      <c r="C257" s="174"/>
      <c r="D257" s="175" t="s">
        <v>1071</v>
      </c>
      <c r="E257" s="187" t="s">
        <v>808</v>
      </c>
      <c r="F257" s="187" t="s">
        <v>809</v>
      </c>
      <c r="G257" s="174"/>
      <c r="H257" s="174"/>
      <c r="I257" s="177"/>
      <c r="J257" s="188">
        <f>BK257</f>
        <v>0</v>
      </c>
      <c r="K257" s="174"/>
      <c r="L257" s="179"/>
      <c r="M257" s="180"/>
      <c r="N257" s="181"/>
      <c r="O257" s="181"/>
      <c r="P257" s="182">
        <f>SUM(P258:P276)</f>
        <v>0</v>
      </c>
      <c r="Q257" s="181"/>
      <c r="R257" s="182">
        <f>SUM(R258:R276)</f>
        <v>0</v>
      </c>
      <c r="S257" s="181"/>
      <c r="T257" s="183">
        <f>SUM(T258:T276)</f>
        <v>0</v>
      </c>
      <c r="AR257" s="184" t="s">
        <v>1080</v>
      </c>
      <c r="AT257" s="185" t="s">
        <v>1071</v>
      </c>
      <c r="AU257" s="185" t="s">
        <v>1080</v>
      </c>
      <c r="AY257" s="184" t="s">
        <v>1132</v>
      </c>
      <c r="BK257" s="186">
        <f>SUM(BK258:BK276)</f>
        <v>0</v>
      </c>
    </row>
    <row r="258" spans="2:65" s="1" customFormat="1" ht="25.5" customHeight="1">
      <c r="B258" s="39"/>
      <c r="C258" s="189" t="s">
        <v>810</v>
      </c>
      <c r="D258" s="189" t="s">
        <v>1135</v>
      </c>
      <c r="E258" s="190" t="s">
        <v>811</v>
      </c>
      <c r="F258" s="191" t="s">
        <v>812</v>
      </c>
      <c r="G258" s="192" t="s">
        <v>518</v>
      </c>
      <c r="H258" s="193">
        <v>1540.447</v>
      </c>
      <c r="I258" s="194"/>
      <c r="J258" s="195">
        <f>ROUND(I258*H258,2)</f>
        <v>0</v>
      </c>
      <c r="K258" s="191" t="s">
        <v>1143</v>
      </c>
      <c r="L258" s="59"/>
      <c r="M258" s="196" t="s">
        <v>1022</v>
      </c>
      <c r="N258" s="197" t="s">
        <v>1043</v>
      </c>
      <c r="O258" s="40"/>
      <c r="P258" s="198">
        <f>O258*H258</f>
        <v>0</v>
      </c>
      <c r="Q258" s="198">
        <v>0</v>
      </c>
      <c r="R258" s="198">
        <f>Q258*H258</f>
        <v>0</v>
      </c>
      <c r="S258" s="198">
        <v>0</v>
      </c>
      <c r="T258" s="199">
        <f>S258*H258</f>
        <v>0</v>
      </c>
      <c r="AR258" s="22" t="s">
        <v>1150</v>
      </c>
      <c r="AT258" s="22" t="s">
        <v>1135</v>
      </c>
      <c r="AU258" s="22" t="s">
        <v>1082</v>
      </c>
      <c r="AY258" s="22" t="s">
        <v>1132</v>
      </c>
      <c r="BE258" s="200">
        <f>IF(N258="základní",J258,0)</f>
        <v>0</v>
      </c>
      <c r="BF258" s="200">
        <f>IF(N258="snížená",J258,0)</f>
        <v>0</v>
      </c>
      <c r="BG258" s="200">
        <f>IF(N258="zákl. přenesená",J258,0)</f>
        <v>0</v>
      </c>
      <c r="BH258" s="200">
        <f>IF(N258="sníž. přenesená",J258,0)</f>
        <v>0</v>
      </c>
      <c r="BI258" s="200">
        <f>IF(N258="nulová",J258,0)</f>
        <v>0</v>
      </c>
      <c r="BJ258" s="22" t="s">
        <v>1080</v>
      </c>
      <c r="BK258" s="200">
        <f>ROUND(I258*H258,2)</f>
        <v>0</v>
      </c>
      <c r="BL258" s="22" t="s">
        <v>1150</v>
      </c>
      <c r="BM258" s="22" t="s">
        <v>813</v>
      </c>
    </row>
    <row r="259" spans="2:47" s="1" customFormat="1" ht="94.5">
      <c r="B259" s="39"/>
      <c r="C259" s="61"/>
      <c r="D259" s="205" t="s">
        <v>1213</v>
      </c>
      <c r="E259" s="61"/>
      <c r="F259" s="206" t="s">
        <v>814</v>
      </c>
      <c r="G259" s="61"/>
      <c r="H259" s="61"/>
      <c r="I259" s="157"/>
      <c r="J259" s="61"/>
      <c r="K259" s="61"/>
      <c r="L259" s="59"/>
      <c r="M259" s="207"/>
      <c r="N259" s="40"/>
      <c r="O259" s="40"/>
      <c r="P259" s="40"/>
      <c r="Q259" s="40"/>
      <c r="R259" s="40"/>
      <c r="S259" s="40"/>
      <c r="T259" s="76"/>
      <c r="AT259" s="22" t="s">
        <v>1213</v>
      </c>
      <c r="AU259" s="22" t="s">
        <v>1082</v>
      </c>
    </row>
    <row r="260" spans="2:65" s="1" customFormat="1" ht="38.25" customHeight="1">
      <c r="B260" s="39"/>
      <c r="C260" s="189" t="s">
        <v>815</v>
      </c>
      <c r="D260" s="189" t="s">
        <v>1135</v>
      </c>
      <c r="E260" s="190" t="s">
        <v>816</v>
      </c>
      <c r="F260" s="191" t="s">
        <v>817</v>
      </c>
      <c r="G260" s="192" t="s">
        <v>518</v>
      </c>
      <c r="H260" s="193">
        <v>6161.786</v>
      </c>
      <c r="I260" s="194"/>
      <c r="J260" s="195">
        <f>ROUND(I260*H260,2)</f>
        <v>0</v>
      </c>
      <c r="K260" s="191" t="s">
        <v>1022</v>
      </c>
      <c r="L260" s="59"/>
      <c r="M260" s="196" t="s">
        <v>1022</v>
      </c>
      <c r="N260" s="197" t="s">
        <v>1043</v>
      </c>
      <c r="O260" s="40"/>
      <c r="P260" s="198">
        <f>O260*H260</f>
        <v>0</v>
      </c>
      <c r="Q260" s="198">
        <v>0</v>
      </c>
      <c r="R260" s="198">
        <f>Q260*H260</f>
        <v>0</v>
      </c>
      <c r="S260" s="198">
        <v>0</v>
      </c>
      <c r="T260" s="199">
        <f>S260*H260</f>
        <v>0</v>
      </c>
      <c r="AR260" s="22" t="s">
        <v>1150</v>
      </c>
      <c r="AT260" s="22" t="s">
        <v>1135</v>
      </c>
      <c r="AU260" s="22" t="s">
        <v>1082</v>
      </c>
      <c r="AY260" s="22" t="s">
        <v>1132</v>
      </c>
      <c r="BE260" s="200">
        <f>IF(N260="základní",J260,0)</f>
        <v>0</v>
      </c>
      <c r="BF260" s="200">
        <f>IF(N260="snížená",J260,0)</f>
        <v>0</v>
      </c>
      <c r="BG260" s="200">
        <f>IF(N260="zákl. přenesená",J260,0)</f>
        <v>0</v>
      </c>
      <c r="BH260" s="200">
        <f>IF(N260="sníž. přenesená",J260,0)</f>
        <v>0</v>
      </c>
      <c r="BI260" s="200">
        <f>IF(N260="nulová",J260,0)</f>
        <v>0</v>
      </c>
      <c r="BJ260" s="22" t="s">
        <v>1080</v>
      </c>
      <c r="BK260" s="200">
        <f>ROUND(I260*H260,2)</f>
        <v>0</v>
      </c>
      <c r="BL260" s="22" t="s">
        <v>1150</v>
      </c>
      <c r="BM260" s="22" t="s">
        <v>818</v>
      </c>
    </row>
    <row r="261" spans="2:47" s="1" customFormat="1" ht="94.5">
      <c r="B261" s="39"/>
      <c r="C261" s="61"/>
      <c r="D261" s="205" t="s">
        <v>1213</v>
      </c>
      <c r="E261" s="61"/>
      <c r="F261" s="206" t="s">
        <v>814</v>
      </c>
      <c r="G261" s="61"/>
      <c r="H261" s="61"/>
      <c r="I261" s="157"/>
      <c r="J261" s="61"/>
      <c r="K261" s="61"/>
      <c r="L261" s="59"/>
      <c r="M261" s="207"/>
      <c r="N261" s="40"/>
      <c r="O261" s="40"/>
      <c r="P261" s="40"/>
      <c r="Q261" s="40"/>
      <c r="R261" s="40"/>
      <c r="S261" s="40"/>
      <c r="T261" s="76"/>
      <c r="AT261" s="22" t="s">
        <v>1213</v>
      </c>
      <c r="AU261" s="22" t="s">
        <v>1082</v>
      </c>
    </row>
    <row r="262" spans="2:65" s="1" customFormat="1" ht="25.5" customHeight="1">
      <c r="B262" s="39"/>
      <c r="C262" s="189" t="s">
        <v>819</v>
      </c>
      <c r="D262" s="189" t="s">
        <v>1135</v>
      </c>
      <c r="E262" s="190" t="s">
        <v>820</v>
      </c>
      <c r="F262" s="191" t="s">
        <v>821</v>
      </c>
      <c r="G262" s="192" t="s">
        <v>518</v>
      </c>
      <c r="H262" s="193">
        <v>1123.403</v>
      </c>
      <c r="I262" s="194"/>
      <c r="J262" s="195">
        <f>ROUND(I262*H262,2)</f>
        <v>0</v>
      </c>
      <c r="K262" s="191" t="s">
        <v>1143</v>
      </c>
      <c r="L262" s="59"/>
      <c r="M262" s="196" t="s">
        <v>1022</v>
      </c>
      <c r="N262" s="197" t="s">
        <v>1043</v>
      </c>
      <c r="O262" s="40"/>
      <c r="P262" s="198">
        <f>O262*H262</f>
        <v>0</v>
      </c>
      <c r="Q262" s="198">
        <v>0</v>
      </c>
      <c r="R262" s="198">
        <f>Q262*H262</f>
        <v>0</v>
      </c>
      <c r="S262" s="198">
        <v>0</v>
      </c>
      <c r="T262" s="199">
        <f>S262*H262</f>
        <v>0</v>
      </c>
      <c r="AR262" s="22" t="s">
        <v>1150</v>
      </c>
      <c r="AT262" s="22" t="s">
        <v>1135</v>
      </c>
      <c r="AU262" s="22" t="s">
        <v>1082</v>
      </c>
      <c r="AY262" s="22" t="s">
        <v>1132</v>
      </c>
      <c r="BE262" s="200">
        <f>IF(N262="základní",J262,0)</f>
        <v>0</v>
      </c>
      <c r="BF262" s="200">
        <f>IF(N262="snížená",J262,0)</f>
        <v>0</v>
      </c>
      <c r="BG262" s="200">
        <f>IF(N262="zákl. přenesená",J262,0)</f>
        <v>0</v>
      </c>
      <c r="BH262" s="200">
        <f>IF(N262="sníž. přenesená",J262,0)</f>
        <v>0</v>
      </c>
      <c r="BI262" s="200">
        <f>IF(N262="nulová",J262,0)</f>
        <v>0</v>
      </c>
      <c r="BJ262" s="22" t="s">
        <v>1080</v>
      </c>
      <c r="BK262" s="200">
        <f>ROUND(I262*H262,2)</f>
        <v>0</v>
      </c>
      <c r="BL262" s="22" t="s">
        <v>1150</v>
      </c>
      <c r="BM262" s="22" t="s">
        <v>822</v>
      </c>
    </row>
    <row r="263" spans="2:47" s="1" customFormat="1" ht="94.5">
      <c r="B263" s="39"/>
      <c r="C263" s="61"/>
      <c r="D263" s="205" t="s">
        <v>1213</v>
      </c>
      <c r="E263" s="61"/>
      <c r="F263" s="206" t="s">
        <v>814</v>
      </c>
      <c r="G263" s="61"/>
      <c r="H263" s="61"/>
      <c r="I263" s="157"/>
      <c r="J263" s="61"/>
      <c r="K263" s="61"/>
      <c r="L263" s="59"/>
      <c r="M263" s="207"/>
      <c r="N263" s="40"/>
      <c r="O263" s="40"/>
      <c r="P263" s="40"/>
      <c r="Q263" s="40"/>
      <c r="R263" s="40"/>
      <c r="S263" s="40"/>
      <c r="T263" s="76"/>
      <c r="AT263" s="22" t="s">
        <v>1213</v>
      </c>
      <c r="AU263" s="22" t="s">
        <v>1082</v>
      </c>
    </row>
    <row r="264" spans="2:65" s="1" customFormat="1" ht="25.5" customHeight="1">
      <c r="B264" s="39"/>
      <c r="C264" s="189" t="s">
        <v>823</v>
      </c>
      <c r="D264" s="189" t="s">
        <v>1135</v>
      </c>
      <c r="E264" s="190" t="s">
        <v>824</v>
      </c>
      <c r="F264" s="191" t="s">
        <v>825</v>
      </c>
      <c r="G264" s="192" t="s">
        <v>518</v>
      </c>
      <c r="H264" s="193">
        <v>4493.61</v>
      </c>
      <c r="I264" s="194"/>
      <c r="J264" s="195">
        <f>ROUND(I264*H264,2)</f>
        <v>0</v>
      </c>
      <c r="K264" s="191" t="s">
        <v>1022</v>
      </c>
      <c r="L264" s="59"/>
      <c r="M264" s="196" t="s">
        <v>1022</v>
      </c>
      <c r="N264" s="197" t="s">
        <v>1043</v>
      </c>
      <c r="O264" s="40"/>
      <c r="P264" s="198">
        <f>O264*H264</f>
        <v>0</v>
      </c>
      <c r="Q264" s="198">
        <v>0</v>
      </c>
      <c r="R264" s="198">
        <f>Q264*H264</f>
        <v>0</v>
      </c>
      <c r="S264" s="198">
        <v>0</v>
      </c>
      <c r="T264" s="199">
        <f>S264*H264</f>
        <v>0</v>
      </c>
      <c r="AR264" s="22" t="s">
        <v>1150</v>
      </c>
      <c r="AT264" s="22" t="s">
        <v>1135</v>
      </c>
      <c r="AU264" s="22" t="s">
        <v>1082</v>
      </c>
      <c r="AY264" s="22" t="s">
        <v>1132</v>
      </c>
      <c r="BE264" s="200">
        <f>IF(N264="základní",J264,0)</f>
        <v>0</v>
      </c>
      <c r="BF264" s="200">
        <f>IF(N264="snížená",J264,0)</f>
        <v>0</v>
      </c>
      <c r="BG264" s="200">
        <f>IF(N264="zákl. přenesená",J264,0)</f>
        <v>0</v>
      </c>
      <c r="BH264" s="200">
        <f>IF(N264="sníž. přenesená",J264,0)</f>
        <v>0</v>
      </c>
      <c r="BI264" s="200">
        <f>IF(N264="nulová",J264,0)</f>
        <v>0</v>
      </c>
      <c r="BJ264" s="22" t="s">
        <v>1080</v>
      </c>
      <c r="BK264" s="200">
        <f>ROUND(I264*H264,2)</f>
        <v>0</v>
      </c>
      <c r="BL264" s="22" t="s">
        <v>1150</v>
      </c>
      <c r="BM264" s="22" t="s">
        <v>826</v>
      </c>
    </row>
    <row r="265" spans="2:47" s="1" customFormat="1" ht="94.5">
      <c r="B265" s="39"/>
      <c r="C265" s="61"/>
      <c r="D265" s="205" t="s">
        <v>1213</v>
      </c>
      <c r="E265" s="61"/>
      <c r="F265" s="206" t="s">
        <v>814</v>
      </c>
      <c r="G265" s="61"/>
      <c r="H265" s="61"/>
      <c r="I265" s="157"/>
      <c r="J265" s="61"/>
      <c r="K265" s="61"/>
      <c r="L265" s="59"/>
      <c r="M265" s="207"/>
      <c r="N265" s="40"/>
      <c r="O265" s="40"/>
      <c r="P265" s="40"/>
      <c r="Q265" s="40"/>
      <c r="R265" s="40"/>
      <c r="S265" s="40"/>
      <c r="T265" s="76"/>
      <c r="AT265" s="22" t="s">
        <v>1213</v>
      </c>
      <c r="AU265" s="22" t="s">
        <v>1082</v>
      </c>
    </row>
    <row r="266" spans="2:65" s="1" customFormat="1" ht="25.5" customHeight="1">
      <c r="B266" s="39"/>
      <c r="C266" s="189" t="s">
        <v>827</v>
      </c>
      <c r="D266" s="189" t="s">
        <v>1135</v>
      </c>
      <c r="E266" s="190" t="s">
        <v>828</v>
      </c>
      <c r="F266" s="191" t="s">
        <v>829</v>
      </c>
      <c r="G266" s="192" t="s">
        <v>518</v>
      </c>
      <c r="H266" s="193">
        <v>2663.849</v>
      </c>
      <c r="I266" s="194"/>
      <c r="J266" s="195">
        <f>ROUND(I266*H266,2)</f>
        <v>0</v>
      </c>
      <c r="K266" s="191" t="s">
        <v>1143</v>
      </c>
      <c r="L266" s="59"/>
      <c r="M266" s="196" t="s">
        <v>1022</v>
      </c>
      <c r="N266" s="197" t="s">
        <v>1043</v>
      </c>
      <c r="O266" s="40"/>
      <c r="P266" s="198">
        <f>O266*H266</f>
        <v>0</v>
      </c>
      <c r="Q266" s="198">
        <v>0</v>
      </c>
      <c r="R266" s="198">
        <f>Q266*H266</f>
        <v>0</v>
      </c>
      <c r="S266" s="198">
        <v>0</v>
      </c>
      <c r="T266" s="199">
        <f>S266*H266</f>
        <v>0</v>
      </c>
      <c r="AR266" s="22" t="s">
        <v>1150</v>
      </c>
      <c r="AT266" s="22" t="s">
        <v>1135</v>
      </c>
      <c r="AU266" s="22" t="s">
        <v>1082</v>
      </c>
      <c r="AY266" s="22" t="s">
        <v>1132</v>
      </c>
      <c r="BE266" s="200">
        <f>IF(N266="základní",J266,0)</f>
        <v>0</v>
      </c>
      <c r="BF266" s="200">
        <f>IF(N266="snížená",J266,0)</f>
        <v>0</v>
      </c>
      <c r="BG266" s="200">
        <f>IF(N266="zákl. přenesená",J266,0)</f>
        <v>0</v>
      </c>
      <c r="BH266" s="200">
        <f>IF(N266="sníž. přenesená",J266,0)</f>
        <v>0</v>
      </c>
      <c r="BI266" s="200">
        <f>IF(N266="nulová",J266,0)</f>
        <v>0</v>
      </c>
      <c r="BJ266" s="22" t="s">
        <v>1080</v>
      </c>
      <c r="BK266" s="200">
        <f>ROUND(I266*H266,2)</f>
        <v>0</v>
      </c>
      <c r="BL266" s="22" t="s">
        <v>1150</v>
      </c>
      <c r="BM266" s="22" t="s">
        <v>830</v>
      </c>
    </row>
    <row r="267" spans="2:47" s="1" customFormat="1" ht="40.5">
      <c r="B267" s="39"/>
      <c r="C267" s="61"/>
      <c r="D267" s="205" t="s">
        <v>1213</v>
      </c>
      <c r="E267" s="61"/>
      <c r="F267" s="206" t="s">
        <v>831</v>
      </c>
      <c r="G267" s="61"/>
      <c r="H267" s="61"/>
      <c r="I267" s="157"/>
      <c r="J267" s="61"/>
      <c r="K267" s="61"/>
      <c r="L267" s="59"/>
      <c r="M267" s="207"/>
      <c r="N267" s="40"/>
      <c r="O267" s="40"/>
      <c r="P267" s="40"/>
      <c r="Q267" s="40"/>
      <c r="R267" s="40"/>
      <c r="S267" s="40"/>
      <c r="T267" s="76"/>
      <c r="AT267" s="22" t="s">
        <v>1213</v>
      </c>
      <c r="AU267" s="22" t="s">
        <v>1082</v>
      </c>
    </row>
    <row r="268" spans="2:65" s="1" customFormat="1" ht="25.5" customHeight="1">
      <c r="B268" s="39"/>
      <c r="C268" s="189" t="s">
        <v>832</v>
      </c>
      <c r="D268" s="189" t="s">
        <v>1135</v>
      </c>
      <c r="E268" s="190" t="s">
        <v>833</v>
      </c>
      <c r="F268" s="191" t="s">
        <v>834</v>
      </c>
      <c r="G268" s="192" t="s">
        <v>518</v>
      </c>
      <c r="H268" s="193">
        <v>2663.849</v>
      </c>
      <c r="I268" s="194"/>
      <c r="J268" s="195">
        <f>ROUND(I268*H268,2)</f>
        <v>0</v>
      </c>
      <c r="K268" s="191" t="s">
        <v>1022</v>
      </c>
      <c r="L268" s="59"/>
      <c r="M268" s="196" t="s">
        <v>1022</v>
      </c>
      <c r="N268" s="197" t="s">
        <v>1043</v>
      </c>
      <c r="O268" s="40"/>
      <c r="P268" s="198">
        <f>O268*H268</f>
        <v>0</v>
      </c>
      <c r="Q268" s="198">
        <v>0</v>
      </c>
      <c r="R268" s="198">
        <f>Q268*H268</f>
        <v>0</v>
      </c>
      <c r="S268" s="198">
        <v>0</v>
      </c>
      <c r="T268" s="199">
        <f>S268*H268</f>
        <v>0</v>
      </c>
      <c r="AR268" s="22" t="s">
        <v>1150</v>
      </c>
      <c r="AT268" s="22" t="s">
        <v>1135</v>
      </c>
      <c r="AU268" s="22" t="s">
        <v>1082</v>
      </c>
      <c r="AY268" s="22" t="s">
        <v>1132</v>
      </c>
      <c r="BE268" s="200">
        <f>IF(N268="základní",J268,0)</f>
        <v>0</v>
      </c>
      <c r="BF268" s="200">
        <f>IF(N268="snížená",J268,0)</f>
        <v>0</v>
      </c>
      <c r="BG268" s="200">
        <f>IF(N268="zákl. přenesená",J268,0)</f>
        <v>0</v>
      </c>
      <c r="BH268" s="200">
        <f>IF(N268="sníž. přenesená",J268,0)</f>
        <v>0</v>
      </c>
      <c r="BI268" s="200">
        <f>IF(N268="nulová",J268,0)</f>
        <v>0</v>
      </c>
      <c r="BJ268" s="22" t="s">
        <v>1080</v>
      </c>
      <c r="BK268" s="200">
        <f>ROUND(I268*H268,2)</f>
        <v>0</v>
      </c>
      <c r="BL268" s="22" t="s">
        <v>1150</v>
      </c>
      <c r="BM268" s="22" t="s">
        <v>835</v>
      </c>
    </row>
    <row r="269" spans="2:47" s="1" customFormat="1" ht="94.5">
      <c r="B269" s="39"/>
      <c r="C269" s="61"/>
      <c r="D269" s="205" t="s">
        <v>1213</v>
      </c>
      <c r="E269" s="61"/>
      <c r="F269" s="206" t="s">
        <v>814</v>
      </c>
      <c r="G269" s="61"/>
      <c r="H269" s="61"/>
      <c r="I269" s="157"/>
      <c r="J269" s="61"/>
      <c r="K269" s="61"/>
      <c r="L269" s="59"/>
      <c r="M269" s="207"/>
      <c r="N269" s="40"/>
      <c r="O269" s="40"/>
      <c r="P269" s="40"/>
      <c r="Q269" s="40"/>
      <c r="R269" s="40"/>
      <c r="S269" s="40"/>
      <c r="T269" s="76"/>
      <c r="AT269" s="22" t="s">
        <v>1213</v>
      </c>
      <c r="AU269" s="22" t="s">
        <v>1082</v>
      </c>
    </row>
    <row r="270" spans="2:65" s="1" customFormat="1" ht="25.5" customHeight="1">
      <c r="B270" s="39"/>
      <c r="C270" s="189" t="s">
        <v>836</v>
      </c>
      <c r="D270" s="189" t="s">
        <v>1135</v>
      </c>
      <c r="E270" s="190" t="s">
        <v>837</v>
      </c>
      <c r="F270" s="191" t="s">
        <v>838</v>
      </c>
      <c r="G270" s="192" t="s">
        <v>518</v>
      </c>
      <c r="H270" s="193">
        <v>53276.98</v>
      </c>
      <c r="I270" s="194"/>
      <c r="J270" s="195">
        <f>ROUND(I270*H270,2)</f>
        <v>0</v>
      </c>
      <c r="K270" s="191" t="s">
        <v>1143</v>
      </c>
      <c r="L270" s="59"/>
      <c r="M270" s="196" t="s">
        <v>1022</v>
      </c>
      <c r="N270" s="197" t="s">
        <v>1043</v>
      </c>
      <c r="O270" s="40"/>
      <c r="P270" s="198">
        <f>O270*H270</f>
        <v>0</v>
      </c>
      <c r="Q270" s="198">
        <v>0</v>
      </c>
      <c r="R270" s="198">
        <f>Q270*H270</f>
        <v>0</v>
      </c>
      <c r="S270" s="198">
        <v>0</v>
      </c>
      <c r="T270" s="199">
        <f>S270*H270</f>
        <v>0</v>
      </c>
      <c r="AR270" s="22" t="s">
        <v>1150</v>
      </c>
      <c r="AT270" s="22" t="s">
        <v>1135</v>
      </c>
      <c r="AU270" s="22" t="s">
        <v>1082</v>
      </c>
      <c r="AY270" s="22" t="s">
        <v>1132</v>
      </c>
      <c r="BE270" s="200">
        <f>IF(N270="základní",J270,0)</f>
        <v>0</v>
      </c>
      <c r="BF270" s="200">
        <f>IF(N270="snížená",J270,0)</f>
        <v>0</v>
      </c>
      <c r="BG270" s="200">
        <f>IF(N270="zákl. přenesená",J270,0)</f>
        <v>0</v>
      </c>
      <c r="BH270" s="200">
        <f>IF(N270="sníž. přenesená",J270,0)</f>
        <v>0</v>
      </c>
      <c r="BI270" s="200">
        <f>IF(N270="nulová",J270,0)</f>
        <v>0</v>
      </c>
      <c r="BJ270" s="22" t="s">
        <v>1080</v>
      </c>
      <c r="BK270" s="200">
        <f>ROUND(I270*H270,2)</f>
        <v>0</v>
      </c>
      <c r="BL270" s="22" t="s">
        <v>1150</v>
      </c>
      <c r="BM270" s="22" t="s">
        <v>839</v>
      </c>
    </row>
    <row r="271" spans="2:47" s="1" customFormat="1" ht="94.5">
      <c r="B271" s="39"/>
      <c r="C271" s="61"/>
      <c r="D271" s="205" t="s">
        <v>1213</v>
      </c>
      <c r="E271" s="61"/>
      <c r="F271" s="206" t="s">
        <v>814</v>
      </c>
      <c r="G271" s="61"/>
      <c r="H271" s="61"/>
      <c r="I271" s="157"/>
      <c r="J271" s="61"/>
      <c r="K271" s="61"/>
      <c r="L271" s="59"/>
      <c r="M271" s="207"/>
      <c r="N271" s="40"/>
      <c r="O271" s="40"/>
      <c r="P271" s="40"/>
      <c r="Q271" s="40"/>
      <c r="R271" s="40"/>
      <c r="S271" s="40"/>
      <c r="T271" s="76"/>
      <c r="AT271" s="22" t="s">
        <v>1213</v>
      </c>
      <c r="AU271" s="22" t="s">
        <v>1082</v>
      </c>
    </row>
    <row r="272" spans="2:65" s="1" customFormat="1" ht="16.5" customHeight="1">
      <c r="B272" s="39"/>
      <c r="C272" s="189" t="s">
        <v>840</v>
      </c>
      <c r="D272" s="189" t="s">
        <v>1135</v>
      </c>
      <c r="E272" s="190" t="s">
        <v>841</v>
      </c>
      <c r="F272" s="191" t="s">
        <v>842</v>
      </c>
      <c r="G272" s="192" t="s">
        <v>518</v>
      </c>
      <c r="H272" s="193">
        <v>968.165</v>
      </c>
      <c r="I272" s="194"/>
      <c r="J272" s="195">
        <f>ROUND(I272*H272,2)</f>
        <v>0</v>
      </c>
      <c r="K272" s="191" t="s">
        <v>1143</v>
      </c>
      <c r="L272" s="59"/>
      <c r="M272" s="196" t="s">
        <v>1022</v>
      </c>
      <c r="N272" s="197" t="s">
        <v>1043</v>
      </c>
      <c r="O272" s="40"/>
      <c r="P272" s="198">
        <f>O272*H272</f>
        <v>0</v>
      </c>
      <c r="Q272" s="198">
        <v>0</v>
      </c>
      <c r="R272" s="198">
        <f>Q272*H272</f>
        <v>0</v>
      </c>
      <c r="S272" s="198">
        <v>0</v>
      </c>
      <c r="T272" s="199">
        <f>S272*H272</f>
        <v>0</v>
      </c>
      <c r="AR272" s="22" t="s">
        <v>1150</v>
      </c>
      <c r="AT272" s="22" t="s">
        <v>1135</v>
      </c>
      <c r="AU272" s="22" t="s">
        <v>1082</v>
      </c>
      <c r="AY272" s="22" t="s">
        <v>1132</v>
      </c>
      <c r="BE272" s="200">
        <f>IF(N272="základní",J272,0)</f>
        <v>0</v>
      </c>
      <c r="BF272" s="200">
        <f>IF(N272="snížená",J272,0)</f>
        <v>0</v>
      </c>
      <c r="BG272" s="200">
        <f>IF(N272="zákl. přenesená",J272,0)</f>
        <v>0</v>
      </c>
      <c r="BH272" s="200">
        <f>IF(N272="sníž. přenesená",J272,0)</f>
        <v>0</v>
      </c>
      <c r="BI272" s="200">
        <f>IF(N272="nulová",J272,0)</f>
        <v>0</v>
      </c>
      <c r="BJ272" s="22" t="s">
        <v>1080</v>
      </c>
      <c r="BK272" s="200">
        <f>ROUND(I272*H272,2)</f>
        <v>0</v>
      </c>
      <c r="BL272" s="22" t="s">
        <v>1150</v>
      </c>
      <c r="BM272" s="22" t="s">
        <v>843</v>
      </c>
    </row>
    <row r="273" spans="2:47" s="1" customFormat="1" ht="67.5">
      <c r="B273" s="39"/>
      <c r="C273" s="61"/>
      <c r="D273" s="205" t="s">
        <v>1213</v>
      </c>
      <c r="E273" s="61"/>
      <c r="F273" s="206" t="s">
        <v>844</v>
      </c>
      <c r="G273" s="61"/>
      <c r="H273" s="61"/>
      <c r="I273" s="157"/>
      <c r="J273" s="61"/>
      <c r="K273" s="61"/>
      <c r="L273" s="59"/>
      <c r="M273" s="207"/>
      <c r="N273" s="40"/>
      <c r="O273" s="40"/>
      <c r="P273" s="40"/>
      <c r="Q273" s="40"/>
      <c r="R273" s="40"/>
      <c r="S273" s="40"/>
      <c r="T273" s="76"/>
      <c r="AT273" s="22" t="s">
        <v>1213</v>
      </c>
      <c r="AU273" s="22" t="s">
        <v>1082</v>
      </c>
    </row>
    <row r="274" spans="2:65" s="1" customFormat="1" ht="25.5" customHeight="1">
      <c r="B274" s="39"/>
      <c r="C274" s="189" t="s">
        <v>845</v>
      </c>
      <c r="D274" s="189" t="s">
        <v>1135</v>
      </c>
      <c r="E274" s="190" t="s">
        <v>846</v>
      </c>
      <c r="F274" s="191" t="s">
        <v>847</v>
      </c>
      <c r="G274" s="192" t="s">
        <v>518</v>
      </c>
      <c r="H274" s="193">
        <v>984.324</v>
      </c>
      <c r="I274" s="194"/>
      <c r="J274" s="195">
        <f>ROUND(I274*H274,2)</f>
        <v>0</v>
      </c>
      <c r="K274" s="191" t="s">
        <v>1143</v>
      </c>
      <c r="L274" s="59"/>
      <c r="M274" s="196" t="s">
        <v>1022</v>
      </c>
      <c r="N274" s="197" t="s">
        <v>1043</v>
      </c>
      <c r="O274" s="40"/>
      <c r="P274" s="198">
        <f>O274*H274</f>
        <v>0</v>
      </c>
      <c r="Q274" s="198">
        <v>0</v>
      </c>
      <c r="R274" s="198">
        <f>Q274*H274</f>
        <v>0</v>
      </c>
      <c r="S274" s="198">
        <v>0</v>
      </c>
      <c r="T274" s="199">
        <f>S274*H274</f>
        <v>0</v>
      </c>
      <c r="AR274" s="22" t="s">
        <v>1150</v>
      </c>
      <c r="AT274" s="22" t="s">
        <v>1135</v>
      </c>
      <c r="AU274" s="22" t="s">
        <v>1082</v>
      </c>
      <c r="AY274" s="22" t="s">
        <v>1132</v>
      </c>
      <c r="BE274" s="200">
        <f>IF(N274="základní",J274,0)</f>
        <v>0</v>
      </c>
      <c r="BF274" s="200">
        <f>IF(N274="snížená",J274,0)</f>
        <v>0</v>
      </c>
      <c r="BG274" s="200">
        <f>IF(N274="zákl. přenesená",J274,0)</f>
        <v>0</v>
      </c>
      <c r="BH274" s="200">
        <f>IF(N274="sníž. přenesená",J274,0)</f>
        <v>0</v>
      </c>
      <c r="BI274" s="200">
        <f>IF(N274="nulová",J274,0)</f>
        <v>0</v>
      </c>
      <c r="BJ274" s="22" t="s">
        <v>1080</v>
      </c>
      <c r="BK274" s="200">
        <f>ROUND(I274*H274,2)</f>
        <v>0</v>
      </c>
      <c r="BL274" s="22" t="s">
        <v>1150</v>
      </c>
      <c r="BM274" s="22" t="s">
        <v>848</v>
      </c>
    </row>
    <row r="275" spans="2:47" s="1" customFormat="1" ht="67.5">
      <c r="B275" s="39"/>
      <c r="C275" s="61"/>
      <c r="D275" s="205" t="s">
        <v>1213</v>
      </c>
      <c r="E275" s="61"/>
      <c r="F275" s="206" t="s">
        <v>844</v>
      </c>
      <c r="G275" s="61"/>
      <c r="H275" s="61"/>
      <c r="I275" s="157"/>
      <c r="J275" s="61"/>
      <c r="K275" s="61"/>
      <c r="L275" s="59"/>
      <c r="M275" s="207"/>
      <c r="N275" s="40"/>
      <c r="O275" s="40"/>
      <c r="P275" s="40"/>
      <c r="Q275" s="40"/>
      <c r="R275" s="40"/>
      <c r="S275" s="40"/>
      <c r="T275" s="76"/>
      <c r="AT275" s="22" t="s">
        <v>1213</v>
      </c>
      <c r="AU275" s="22" t="s">
        <v>1082</v>
      </c>
    </row>
    <row r="276" spans="2:65" s="1" customFormat="1" ht="25.5" customHeight="1">
      <c r="B276" s="39"/>
      <c r="C276" s="189" t="s">
        <v>849</v>
      </c>
      <c r="D276" s="189" t="s">
        <v>1135</v>
      </c>
      <c r="E276" s="190" t="s">
        <v>850</v>
      </c>
      <c r="F276" s="191" t="s">
        <v>851</v>
      </c>
      <c r="G276" s="192" t="s">
        <v>518</v>
      </c>
      <c r="H276" s="193">
        <v>711.36</v>
      </c>
      <c r="I276" s="194"/>
      <c r="J276" s="195">
        <f>ROUND(I276*H276,2)</f>
        <v>0</v>
      </c>
      <c r="K276" s="191" t="s">
        <v>1022</v>
      </c>
      <c r="L276" s="59"/>
      <c r="M276" s="196" t="s">
        <v>1022</v>
      </c>
      <c r="N276" s="197" t="s">
        <v>1043</v>
      </c>
      <c r="O276" s="40"/>
      <c r="P276" s="198">
        <f>O276*H276</f>
        <v>0</v>
      </c>
      <c r="Q276" s="198">
        <v>0</v>
      </c>
      <c r="R276" s="198">
        <f>Q276*H276</f>
        <v>0</v>
      </c>
      <c r="S276" s="198">
        <v>0</v>
      </c>
      <c r="T276" s="199">
        <f>S276*H276</f>
        <v>0</v>
      </c>
      <c r="AR276" s="22" t="s">
        <v>1150</v>
      </c>
      <c r="AT276" s="22" t="s">
        <v>1135</v>
      </c>
      <c r="AU276" s="22" t="s">
        <v>1082</v>
      </c>
      <c r="AY276" s="22" t="s">
        <v>1132</v>
      </c>
      <c r="BE276" s="200">
        <f>IF(N276="základní",J276,0)</f>
        <v>0</v>
      </c>
      <c r="BF276" s="200">
        <f>IF(N276="snížená",J276,0)</f>
        <v>0</v>
      </c>
      <c r="BG276" s="200">
        <f>IF(N276="zákl. přenesená",J276,0)</f>
        <v>0</v>
      </c>
      <c r="BH276" s="200">
        <f>IF(N276="sníž. přenesená",J276,0)</f>
        <v>0</v>
      </c>
      <c r="BI276" s="200">
        <f>IF(N276="nulová",J276,0)</f>
        <v>0</v>
      </c>
      <c r="BJ276" s="22" t="s">
        <v>1080</v>
      </c>
      <c r="BK276" s="200">
        <f>ROUND(I276*H276,2)</f>
        <v>0</v>
      </c>
      <c r="BL276" s="22" t="s">
        <v>1150</v>
      </c>
      <c r="BM276" s="22" t="s">
        <v>852</v>
      </c>
    </row>
    <row r="277" spans="2:63" s="10" customFormat="1" ht="29.25" customHeight="1">
      <c r="B277" s="173"/>
      <c r="C277" s="174"/>
      <c r="D277" s="175" t="s">
        <v>1071</v>
      </c>
      <c r="E277" s="187" t="s">
        <v>853</v>
      </c>
      <c r="F277" s="187" t="s">
        <v>854</v>
      </c>
      <c r="G277" s="174"/>
      <c r="H277" s="174"/>
      <c r="I277" s="177"/>
      <c r="J277" s="188">
        <f>BK277</f>
        <v>0</v>
      </c>
      <c r="K277" s="174"/>
      <c r="L277" s="179"/>
      <c r="M277" s="180"/>
      <c r="N277" s="181"/>
      <c r="O277" s="181"/>
      <c r="P277" s="182">
        <f>SUM(P278:P279)</f>
        <v>0</v>
      </c>
      <c r="Q277" s="181"/>
      <c r="R277" s="182">
        <f>SUM(R278:R279)</f>
        <v>0</v>
      </c>
      <c r="S277" s="181"/>
      <c r="T277" s="183">
        <f>SUM(T278:T279)</f>
        <v>0</v>
      </c>
      <c r="AR277" s="184" t="s">
        <v>1080</v>
      </c>
      <c r="AT277" s="185" t="s">
        <v>1071</v>
      </c>
      <c r="AU277" s="185" t="s">
        <v>1080</v>
      </c>
      <c r="AY277" s="184" t="s">
        <v>1132</v>
      </c>
      <c r="BK277" s="186">
        <f>SUM(BK278:BK279)</f>
        <v>0</v>
      </c>
    </row>
    <row r="278" spans="2:65" s="1" customFormat="1" ht="25.5" customHeight="1">
      <c r="B278" s="39"/>
      <c r="C278" s="189" t="s">
        <v>855</v>
      </c>
      <c r="D278" s="189" t="s">
        <v>1135</v>
      </c>
      <c r="E278" s="190" t="s">
        <v>856</v>
      </c>
      <c r="F278" s="191" t="s">
        <v>857</v>
      </c>
      <c r="G278" s="192" t="s">
        <v>518</v>
      </c>
      <c r="H278" s="193">
        <v>1681.889</v>
      </c>
      <c r="I278" s="194"/>
      <c r="J278" s="195">
        <f>ROUND(I278*H278,2)</f>
        <v>0</v>
      </c>
      <c r="K278" s="191" t="s">
        <v>1143</v>
      </c>
      <c r="L278" s="59"/>
      <c r="M278" s="196" t="s">
        <v>1022</v>
      </c>
      <c r="N278" s="197" t="s">
        <v>1043</v>
      </c>
      <c r="O278" s="40"/>
      <c r="P278" s="198">
        <f>O278*H278</f>
        <v>0</v>
      </c>
      <c r="Q278" s="198">
        <v>0</v>
      </c>
      <c r="R278" s="198">
        <f>Q278*H278</f>
        <v>0</v>
      </c>
      <c r="S278" s="198">
        <v>0</v>
      </c>
      <c r="T278" s="199">
        <f>S278*H278</f>
        <v>0</v>
      </c>
      <c r="AR278" s="22" t="s">
        <v>1150</v>
      </c>
      <c r="AT278" s="22" t="s">
        <v>1135</v>
      </c>
      <c r="AU278" s="22" t="s">
        <v>1082</v>
      </c>
      <c r="AY278" s="22" t="s">
        <v>1132</v>
      </c>
      <c r="BE278" s="200">
        <f>IF(N278="základní",J278,0)</f>
        <v>0</v>
      </c>
      <c r="BF278" s="200">
        <f>IF(N278="snížená",J278,0)</f>
        <v>0</v>
      </c>
      <c r="BG278" s="200">
        <f>IF(N278="zákl. přenesená",J278,0)</f>
        <v>0</v>
      </c>
      <c r="BH278" s="200">
        <f>IF(N278="sníž. přenesená",J278,0)</f>
        <v>0</v>
      </c>
      <c r="BI278" s="200">
        <f>IF(N278="nulová",J278,0)</f>
        <v>0</v>
      </c>
      <c r="BJ278" s="22" t="s">
        <v>1080</v>
      </c>
      <c r="BK278" s="200">
        <f>ROUND(I278*H278,2)</f>
        <v>0</v>
      </c>
      <c r="BL278" s="22" t="s">
        <v>1150</v>
      </c>
      <c r="BM278" s="22" t="s">
        <v>858</v>
      </c>
    </row>
    <row r="279" spans="2:47" s="1" customFormat="1" ht="27">
      <c r="B279" s="39"/>
      <c r="C279" s="61"/>
      <c r="D279" s="205" t="s">
        <v>1213</v>
      </c>
      <c r="E279" s="61"/>
      <c r="F279" s="206" t="s">
        <v>859</v>
      </c>
      <c r="G279" s="61"/>
      <c r="H279" s="61"/>
      <c r="I279" s="157"/>
      <c r="J279" s="61"/>
      <c r="K279" s="61"/>
      <c r="L279" s="59"/>
      <c r="M279" s="207"/>
      <c r="N279" s="40"/>
      <c r="O279" s="40"/>
      <c r="P279" s="40"/>
      <c r="Q279" s="40"/>
      <c r="R279" s="40"/>
      <c r="S279" s="40"/>
      <c r="T279" s="76"/>
      <c r="AT279" s="22" t="s">
        <v>1213</v>
      </c>
      <c r="AU279" s="22" t="s">
        <v>1082</v>
      </c>
    </row>
    <row r="280" spans="2:63" s="10" customFormat="1" ht="36.75" customHeight="1">
      <c r="B280" s="173"/>
      <c r="C280" s="174"/>
      <c r="D280" s="175" t="s">
        <v>1071</v>
      </c>
      <c r="E280" s="176" t="s">
        <v>860</v>
      </c>
      <c r="F280" s="176" t="s">
        <v>861</v>
      </c>
      <c r="G280" s="174"/>
      <c r="H280" s="174"/>
      <c r="I280" s="177"/>
      <c r="J280" s="178">
        <f>BK280</f>
        <v>0</v>
      </c>
      <c r="K280" s="174"/>
      <c r="L280" s="179"/>
      <c r="M280" s="180"/>
      <c r="N280" s="181"/>
      <c r="O280" s="181"/>
      <c r="P280" s="182">
        <f>P281</f>
        <v>0</v>
      </c>
      <c r="Q280" s="181"/>
      <c r="R280" s="182">
        <f>R281</f>
        <v>0.490728</v>
      </c>
      <c r="S280" s="181"/>
      <c r="T280" s="183">
        <f>T281</f>
        <v>0</v>
      </c>
      <c r="AR280" s="184" t="s">
        <v>1082</v>
      </c>
      <c r="AT280" s="185" t="s">
        <v>1071</v>
      </c>
      <c r="AU280" s="185" t="s">
        <v>1072</v>
      </c>
      <c r="AY280" s="184" t="s">
        <v>1132</v>
      </c>
      <c r="BK280" s="186">
        <f>BK281</f>
        <v>0</v>
      </c>
    </row>
    <row r="281" spans="2:63" s="10" customFormat="1" ht="19.5" customHeight="1">
      <c r="B281" s="173"/>
      <c r="C281" s="174"/>
      <c r="D281" s="175" t="s">
        <v>1071</v>
      </c>
      <c r="E281" s="187" t="s">
        <v>862</v>
      </c>
      <c r="F281" s="187" t="s">
        <v>863</v>
      </c>
      <c r="G281" s="174"/>
      <c r="H281" s="174"/>
      <c r="I281" s="177"/>
      <c r="J281" s="188">
        <f>BK281</f>
        <v>0</v>
      </c>
      <c r="K281" s="174"/>
      <c r="L281" s="179"/>
      <c r="M281" s="180"/>
      <c r="N281" s="181"/>
      <c r="O281" s="181"/>
      <c r="P281" s="182">
        <f>SUM(P282:P288)</f>
        <v>0</v>
      </c>
      <c r="Q281" s="181"/>
      <c r="R281" s="182">
        <f>SUM(R282:R288)</f>
        <v>0.490728</v>
      </c>
      <c r="S281" s="181"/>
      <c r="T281" s="183">
        <f>SUM(T282:T288)</f>
        <v>0</v>
      </c>
      <c r="AR281" s="184" t="s">
        <v>1082</v>
      </c>
      <c r="AT281" s="185" t="s">
        <v>1071</v>
      </c>
      <c r="AU281" s="185" t="s">
        <v>1080</v>
      </c>
      <c r="AY281" s="184" t="s">
        <v>1132</v>
      </c>
      <c r="BK281" s="186">
        <f>SUM(BK282:BK288)</f>
        <v>0</v>
      </c>
    </row>
    <row r="282" spans="2:65" s="1" customFormat="1" ht="25.5" customHeight="1">
      <c r="B282" s="39"/>
      <c r="C282" s="189" t="s">
        <v>864</v>
      </c>
      <c r="D282" s="189" t="s">
        <v>1135</v>
      </c>
      <c r="E282" s="190" t="s">
        <v>865</v>
      </c>
      <c r="F282" s="191" t="s">
        <v>866</v>
      </c>
      <c r="G282" s="192" t="s">
        <v>1217</v>
      </c>
      <c r="H282" s="193">
        <v>168</v>
      </c>
      <c r="I282" s="194"/>
      <c r="J282" s="195">
        <f>ROUND(I282*H282,2)</f>
        <v>0</v>
      </c>
      <c r="K282" s="191" t="s">
        <v>1143</v>
      </c>
      <c r="L282" s="59"/>
      <c r="M282" s="196" t="s">
        <v>1022</v>
      </c>
      <c r="N282" s="197" t="s">
        <v>1043</v>
      </c>
      <c r="O282" s="40"/>
      <c r="P282" s="198">
        <f>O282*H282</f>
        <v>0</v>
      </c>
      <c r="Q282" s="198">
        <v>0</v>
      </c>
      <c r="R282" s="198">
        <f>Q282*H282</f>
        <v>0</v>
      </c>
      <c r="S282" s="198">
        <v>0</v>
      </c>
      <c r="T282" s="199">
        <f>S282*H282</f>
        <v>0</v>
      </c>
      <c r="AR282" s="22" t="s">
        <v>1268</v>
      </c>
      <c r="AT282" s="22" t="s">
        <v>1135</v>
      </c>
      <c r="AU282" s="22" t="s">
        <v>1082</v>
      </c>
      <c r="AY282" s="22" t="s">
        <v>1132</v>
      </c>
      <c r="BE282" s="200">
        <f>IF(N282="základní",J282,0)</f>
        <v>0</v>
      </c>
      <c r="BF282" s="200">
        <f>IF(N282="snížená",J282,0)</f>
        <v>0</v>
      </c>
      <c r="BG282" s="200">
        <f>IF(N282="zákl. přenesená",J282,0)</f>
        <v>0</v>
      </c>
      <c r="BH282" s="200">
        <f>IF(N282="sníž. přenesená",J282,0)</f>
        <v>0</v>
      </c>
      <c r="BI282" s="200">
        <f>IF(N282="nulová",J282,0)</f>
        <v>0</v>
      </c>
      <c r="BJ282" s="22" t="s">
        <v>1080</v>
      </c>
      <c r="BK282" s="200">
        <f>ROUND(I282*H282,2)</f>
        <v>0</v>
      </c>
      <c r="BL282" s="22" t="s">
        <v>1268</v>
      </c>
      <c r="BM282" s="22" t="s">
        <v>867</v>
      </c>
    </row>
    <row r="283" spans="2:47" s="1" customFormat="1" ht="40.5">
      <c r="B283" s="39"/>
      <c r="C283" s="61"/>
      <c r="D283" s="205" t="s">
        <v>1213</v>
      </c>
      <c r="E283" s="61"/>
      <c r="F283" s="206" t="s">
        <v>868</v>
      </c>
      <c r="G283" s="61"/>
      <c r="H283" s="61"/>
      <c r="I283" s="157"/>
      <c r="J283" s="61"/>
      <c r="K283" s="61"/>
      <c r="L283" s="59"/>
      <c r="M283" s="207"/>
      <c r="N283" s="40"/>
      <c r="O283" s="40"/>
      <c r="P283" s="40"/>
      <c r="Q283" s="40"/>
      <c r="R283" s="40"/>
      <c r="S283" s="40"/>
      <c r="T283" s="76"/>
      <c r="AT283" s="22" t="s">
        <v>1213</v>
      </c>
      <c r="AU283" s="22" t="s">
        <v>1082</v>
      </c>
    </row>
    <row r="284" spans="2:65" s="1" customFormat="1" ht="16.5" customHeight="1">
      <c r="B284" s="39"/>
      <c r="C284" s="208" t="s">
        <v>869</v>
      </c>
      <c r="D284" s="208" t="s">
        <v>515</v>
      </c>
      <c r="E284" s="209" t="s">
        <v>870</v>
      </c>
      <c r="F284" s="210" t="s">
        <v>871</v>
      </c>
      <c r="G284" s="211" t="s">
        <v>1217</v>
      </c>
      <c r="H284" s="212">
        <v>193.2</v>
      </c>
      <c r="I284" s="213"/>
      <c r="J284" s="214">
        <f>ROUND(I284*H284,2)</f>
        <v>0</v>
      </c>
      <c r="K284" s="210" t="s">
        <v>1143</v>
      </c>
      <c r="L284" s="215"/>
      <c r="M284" s="216" t="s">
        <v>1022</v>
      </c>
      <c r="N284" s="217" t="s">
        <v>1043</v>
      </c>
      <c r="O284" s="40"/>
      <c r="P284" s="198">
        <f>O284*H284</f>
        <v>0</v>
      </c>
      <c r="Q284" s="198">
        <v>0.00254</v>
      </c>
      <c r="R284" s="198">
        <f>Q284*H284</f>
        <v>0.490728</v>
      </c>
      <c r="S284" s="198">
        <v>0</v>
      </c>
      <c r="T284" s="199">
        <f>S284*H284</f>
        <v>0</v>
      </c>
      <c r="AR284" s="22" t="s">
        <v>564</v>
      </c>
      <c r="AT284" s="22" t="s">
        <v>515</v>
      </c>
      <c r="AU284" s="22" t="s">
        <v>1082</v>
      </c>
      <c r="AY284" s="22" t="s">
        <v>1132</v>
      </c>
      <c r="BE284" s="200">
        <f>IF(N284="základní",J284,0)</f>
        <v>0</v>
      </c>
      <c r="BF284" s="200">
        <f>IF(N284="snížená",J284,0)</f>
        <v>0</v>
      </c>
      <c r="BG284" s="200">
        <f>IF(N284="zákl. přenesená",J284,0)</f>
        <v>0</v>
      </c>
      <c r="BH284" s="200">
        <f>IF(N284="sníž. přenesená",J284,0)</f>
        <v>0</v>
      </c>
      <c r="BI284" s="200">
        <f>IF(N284="nulová",J284,0)</f>
        <v>0</v>
      </c>
      <c r="BJ284" s="22" t="s">
        <v>1080</v>
      </c>
      <c r="BK284" s="200">
        <f>ROUND(I284*H284,2)</f>
        <v>0</v>
      </c>
      <c r="BL284" s="22" t="s">
        <v>1268</v>
      </c>
      <c r="BM284" s="22" t="s">
        <v>872</v>
      </c>
    </row>
    <row r="285" spans="2:51" s="11" customFormat="1" ht="13.5">
      <c r="B285" s="218"/>
      <c r="C285" s="219"/>
      <c r="D285" s="205" t="s">
        <v>529</v>
      </c>
      <c r="E285" s="228" t="s">
        <v>1022</v>
      </c>
      <c r="F285" s="220" t="s">
        <v>873</v>
      </c>
      <c r="G285" s="219"/>
      <c r="H285" s="221">
        <v>193.2</v>
      </c>
      <c r="I285" s="222"/>
      <c r="J285" s="219"/>
      <c r="K285" s="219"/>
      <c r="L285" s="223"/>
      <c r="M285" s="224"/>
      <c r="N285" s="225"/>
      <c r="O285" s="225"/>
      <c r="P285" s="225"/>
      <c r="Q285" s="225"/>
      <c r="R285" s="225"/>
      <c r="S285" s="225"/>
      <c r="T285" s="226"/>
      <c r="AT285" s="227" t="s">
        <v>529</v>
      </c>
      <c r="AU285" s="227" t="s">
        <v>1082</v>
      </c>
      <c r="AV285" s="11" t="s">
        <v>1082</v>
      </c>
      <c r="AW285" s="11" t="s">
        <v>1035</v>
      </c>
      <c r="AX285" s="11" t="s">
        <v>1072</v>
      </c>
      <c r="AY285" s="227" t="s">
        <v>1132</v>
      </c>
    </row>
    <row r="286" spans="2:51" s="12" customFormat="1" ht="13.5">
      <c r="B286" s="229"/>
      <c r="C286" s="230"/>
      <c r="D286" s="205" t="s">
        <v>529</v>
      </c>
      <c r="E286" s="231" t="s">
        <v>1022</v>
      </c>
      <c r="F286" s="232" t="s">
        <v>578</v>
      </c>
      <c r="G286" s="230"/>
      <c r="H286" s="233">
        <v>193.2</v>
      </c>
      <c r="I286" s="234"/>
      <c r="J286" s="230"/>
      <c r="K286" s="230"/>
      <c r="L286" s="235"/>
      <c r="M286" s="236"/>
      <c r="N286" s="237"/>
      <c r="O286" s="237"/>
      <c r="P286" s="237"/>
      <c r="Q286" s="237"/>
      <c r="R286" s="237"/>
      <c r="S286" s="237"/>
      <c r="T286" s="238"/>
      <c r="AT286" s="239" t="s">
        <v>529</v>
      </c>
      <c r="AU286" s="239" t="s">
        <v>1082</v>
      </c>
      <c r="AV286" s="12" t="s">
        <v>1150</v>
      </c>
      <c r="AW286" s="12" t="s">
        <v>1035</v>
      </c>
      <c r="AX286" s="12" t="s">
        <v>1080</v>
      </c>
      <c r="AY286" s="239" t="s">
        <v>1132</v>
      </c>
    </row>
    <row r="287" spans="2:65" s="1" customFormat="1" ht="38.25" customHeight="1">
      <c r="B287" s="39"/>
      <c r="C287" s="189" t="s">
        <v>874</v>
      </c>
      <c r="D287" s="189" t="s">
        <v>1135</v>
      </c>
      <c r="E287" s="190" t="s">
        <v>875</v>
      </c>
      <c r="F287" s="191" t="s">
        <v>876</v>
      </c>
      <c r="G287" s="192" t="s">
        <v>877</v>
      </c>
      <c r="H287" s="240"/>
      <c r="I287" s="194"/>
      <c r="J287" s="195">
        <f>ROUND(I287*H287,2)</f>
        <v>0</v>
      </c>
      <c r="K287" s="191" t="s">
        <v>1143</v>
      </c>
      <c r="L287" s="59"/>
      <c r="M287" s="196" t="s">
        <v>1022</v>
      </c>
      <c r="N287" s="197" t="s">
        <v>1043</v>
      </c>
      <c r="O287" s="40"/>
      <c r="P287" s="198">
        <f>O287*H287</f>
        <v>0</v>
      </c>
      <c r="Q287" s="198">
        <v>0</v>
      </c>
      <c r="R287" s="198">
        <f>Q287*H287</f>
        <v>0</v>
      </c>
      <c r="S287" s="198">
        <v>0</v>
      </c>
      <c r="T287" s="199">
        <f>S287*H287</f>
        <v>0</v>
      </c>
      <c r="AR287" s="22" t="s">
        <v>1268</v>
      </c>
      <c r="AT287" s="22" t="s">
        <v>1135</v>
      </c>
      <c r="AU287" s="22" t="s">
        <v>1082</v>
      </c>
      <c r="AY287" s="22" t="s">
        <v>1132</v>
      </c>
      <c r="BE287" s="200">
        <f>IF(N287="základní",J287,0)</f>
        <v>0</v>
      </c>
      <c r="BF287" s="200">
        <f>IF(N287="snížená",J287,0)</f>
        <v>0</v>
      </c>
      <c r="BG287" s="200">
        <f>IF(N287="zákl. přenesená",J287,0)</f>
        <v>0</v>
      </c>
      <c r="BH287" s="200">
        <f>IF(N287="sníž. přenesená",J287,0)</f>
        <v>0</v>
      </c>
      <c r="BI287" s="200">
        <f>IF(N287="nulová",J287,0)</f>
        <v>0</v>
      </c>
      <c r="BJ287" s="22" t="s">
        <v>1080</v>
      </c>
      <c r="BK287" s="200">
        <f>ROUND(I287*H287,2)</f>
        <v>0</v>
      </c>
      <c r="BL287" s="22" t="s">
        <v>1268</v>
      </c>
      <c r="BM287" s="22" t="s">
        <v>878</v>
      </c>
    </row>
    <row r="288" spans="2:47" s="1" customFormat="1" ht="121.5">
      <c r="B288" s="39"/>
      <c r="C288" s="61"/>
      <c r="D288" s="205" t="s">
        <v>1213</v>
      </c>
      <c r="E288" s="61"/>
      <c r="F288" s="206" t="s">
        <v>879</v>
      </c>
      <c r="G288" s="61"/>
      <c r="H288" s="61"/>
      <c r="I288" s="157"/>
      <c r="J288" s="61"/>
      <c r="K288" s="61"/>
      <c r="L288" s="59"/>
      <c r="M288" s="241"/>
      <c r="N288" s="202"/>
      <c r="O288" s="202"/>
      <c r="P288" s="202"/>
      <c r="Q288" s="202"/>
      <c r="R288" s="202"/>
      <c r="S288" s="202"/>
      <c r="T288" s="242"/>
      <c r="AT288" s="22" t="s">
        <v>1213</v>
      </c>
      <c r="AU288" s="22" t="s">
        <v>1082</v>
      </c>
    </row>
    <row r="289" spans="2:12" s="1" customFormat="1" ht="6.75" customHeight="1">
      <c r="B289" s="54"/>
      <c r="C289" s="55"/>
      <c r="D289" s="55"/>
      <c r="E289" s="55"/>
      <c r="F289" s="55"/>
      <c r="G289" s="55"/>
      <c r="H289" s="55"/>
      <c r="I289" s="134"/>
      <c r="J289" s="55"/>
      <c r="K289" s="55"/>
      <c r="L289" s="59"/>
    </row>
  </sheetData>
  <sheetProtection password="CC35" sheet="1" objects="1" scenarios="1" formatColumns="0" formatRows="0" autoFilter="0"/>
  <autoFilter ref="C85:K288"/>
  <mergeCells count="10">
    <mergeCell ref="L2:V2"/>
    <mergeCell ref="E7:H7"/>
    <mergeCell ref="E9:H9"/>
    <mergeCell ref="E24:H24"/>
    <mergeCell ref="J51:J52"/>
    <mergeCell ref="E76:H76"/>
    <mergeCell ref="E78:H78"/>
    <mergeCell ref="G1:H1"/>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alignWithMargins="0">
    <oddFooter>&amp;CStrana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R147"/>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1002</v>
      </c>
      <c r="E1" s="109"/>
      <c r="F1" s="111" t="s">
        <v>1095</v>
      </c>
      <c r="G1" s="359" t="s">
        <v>1096</v>
      </c>
      <c r="H1" s="359"/>
      <c r="I1" s="112"/>
      <c r="J1" s="111" t="s">
        <v>1097</v>
      </c>
      <c r="K1" s="110" t="s">
        <v>1098</v>
      </c>
      <c r="L1" s="111" t="s">
        <v>1099</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33"/>
      <c r="M2" s="333"/>
      <c r="N2" s="333"/>
      <c r="O2" s="333"/>
      <c r="P2" s="333"/>
      <c r="Q2" s="333"/>
      <c r="R2" s="333"/>
      <c r="S2" s="333"/>
      <c r="T2" s="333"/>
      <c r="U2" s="333"/>
      <c r="V2" s="333"/>
      <c r="AT2" s="22" t="s">
        <v>1088</v>
      </c>
    </row>
    <row r="3" spans="2:46" ht="6.75" customHeight="1">
      <c r="B3" s="23"/>
      <c r="C3" s="24"/>
      <c r="D3" s="24"/>
      <c r="E3" s="24"/>
      <c r="F3" s="24"/>
      <c r="G3" s="24"/>
      <c r="H3" s="24"/>
      <c r="I3" s="113"/>
      <c r="J3" s="24"/>
      <c r="K3" s="25"/>
      <c r="AT3" s="22" t="s">
        <v>1082</v>
      </c>
    </row>
    <row r="4" spans="2:46" ht="36.75" customHeight="1">
      <c r="B4" s="26"/>
      <c r="C4" s="27"/>
      <c r="D4" s="28" t="s">
        <v>1100</v>
      </c>
      <c r="E4" s="27"/>
      <c r="F4" s="27"/>
      <c r="G4" s="27"/>
      <c r="H4" s="27"/>
      <c r="I4" s="114"/>
      <c r="J4" s="27"/>
      <c r="K4" s="29"/>
      <c r="M4" s="30" t="s">
        <v>1013</v>
      </c>
      <c r="AT4" s="22" t="s">
        <v>1007</v>
      </c>
    </row>
    <row r="5" spans="2:11" ht="6.75" customHeight="1">
      <c r="B5" s="26"/>
      <c r="C5" s="27"/>
      <c r="D5" s="27"/>
      <c r="E5" s="27"/>
      <c r="F5" s="27"/>
      <c r="G5" s="27"/>
      <c r="H5" s="27"/>
      <c r="I5" s="114"/>
      <c r="J5" s="27"/>
      <c r="K5" s="29"/>
    </row>
    <row r="6" spans="2:11" ht="15">
      <c r="B6" s="26"/>
      <c r="C6" s="27"/>
      <c r="D6" s="35" t="s">
        <v>1019</v>
      </c>
      <c r="E6" s="27"/>
      <c r="F6" s="27"/>
      <c r="G6" s="27"/>
      <c r="H6" s="27"/>
      <c r="I6" s="114"/>
      <c r="J6" s="27"/>
      <c r="K6" s="29"/>
    </row>
    <row r="7" spans="2:11" ht="16.5" customHeight="1">
      <c r="B7" s="26"/>
      <c r="C7" s="27"/>
      <c r="D7" s="27"/>
      <c r="E7" s="360" t="str">
        <f>'Rekapitulace stavby'!K6</f>
        <v>Praha bez bariér - Komunardů - úpravy zastávek</v>
      </c>
      <c r="F7" s="361"/>
      <c r="G7" s="361"/>
      <c r="H7" s="361"/>
      <c r="I7" s="114"/>
      <c r="J7" s="27"/>
      <c r="K7" s="29"/>
    </row>
    <row r="8" spans="2:11" s="1" customFormat="1" ht="15">
      <c r="B8" s="39"/>
      <c r="C8" s="40"/>
      <c r="D8" s="35" t="s">
        <v>1101</v>
      </c>
      <c r="E8" s="40"/>
      <c r="F8" s="40"/>
      <c r="G8" s="40"/>
      <c r="H8" s="40"/>
      <c r="I8" s="115"/>
      <c r="J8" s="40"/>
      <c r="K8" s="43"/>
    </row>
    <row r="9" spans="2:11" s="1" customFormat="1" ht="36.75" customHeight="1">
      <c r="B9" s="39"/>
      <c r="C9" s="40"/>
      <c r="D9" s="40"/>
      <c r="E9" s="362" t="s">
        <v>880</v>
      </c>
      <c r="F9" s="363"/>
      <c r="G9" s="363"/>
      <c r="H9" s="363"/>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1021</v>
      </c>
      <c r="E11" s="40"/>
      <c r="F11" s="33" t="s">
        <v>1022</v>
      </c>
      <c r="G11" s="40"/>
      <c r="H11" s="40"/>
      <c r="I11" s="116" t="s">
        <v>1023</v>
      </c>
      <c r="J11" s="33" t="s">
        <v>1022</v>
      </c>
      <c r="K11" s="43"/>
    </row>
    <row r="12" spans="2:11" s="1" customFormat="1" ht="14.25" customHeight="1">
      <c r="B12" s="39"/>
      <c r="C12" s="40"/>
      <c r="D12" s="35" t="s">
        <v>1024</v>
      </c>
      <c r="E12" s="40"/>
      <c r="F12" s="33" t="s">
        <v>1025</v>
      </c>
      <c r="G12" s="40"/>
      <c r="H12" s="40"/>
      <c r="I12" s="116" t="s">
        <v>1026</v>
      </c>
      <c r="J12" s="117" t="str">
        <f>'Rekapitulace stavby'!AN8</f>
        <v>29. 11. 2017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1028</v>
      </c>
      <c r="E14" s="40"/>
      <c r="F14" s="40"/>
      <c r="G14" s="40"/>
      <c r="H14" s="40"/>
      <c r="I14" s="116" t="s">
        <v>1029</v>
      </c>
      <c r="J14" s="33">
        <f>IF('Rekapitulace stavby'!AN10="","",'Rekapitulace stavby'!AN10)</f>
      </c>
      <c r="K14" s="43"/>
    </row>
    <row r="15" spans="2:11" s="1" customFormat="1" ht="18" customHeight="1">
      <c r="B15" s="39"/>
      <c r="C15" s="40"/>
      <c r="D15" s="40"/>
      <c r="E15" s="33" t="str">
        <f>IF('Rekapitulace stavby'!E11="","",'Rekapitulace stavby'!E11)</f>
        <v> </v>
      </c>
      <c r="F15" s="40"/>
      <c r="G15" s="40"/>
      <c r="H15" s="40"/>
      <c r="I15" s="116" t="s">
        <v>1031</v>
      </c>
      <c r="J15" s="33">
        <f>IF('Rekapitulace stavby'!AN11="","",'Rekapitulace stavby'!AN11)</f>
      </c>
      <c r="K15" s="43"/>
    </row>
    <row r="16" spans="2:11" s="1" customFormat="1" ht="6.75" customHeight="1">
      <c r="B16" s="39"/>
      <c r="C16" s="40"/>
      <c r="D16" s="40"/>
      <c r="E16" s="40"/>
      <c r="F16" s="40"/>
      <c r="G16" s="40"/>
      <c r="H16" s="40"/>
      <c r="I16" s="115"/>
      <c r="J16" s="40"/>
      <c r="K16" s="43"/>
    </row>
    <row r="17" spans="2:11" s="1" customFormat="1" ht="14.25" customHeight="1">
      <c r="B17" s="39"/>
      <c r="C17" s="40"/>
      <c r="D17" s="35" t="s">
        <v>1032</v>
      </c>
      <c r="E17" s="40"/>
      <c r="F17" s="40"/>
      <c r="G17" s="40"/>
      <c r="H17" s="40"/>
      <c r="I17" s="116" t="s">
        <v>1029</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1031</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1034</v>
      </c>
      <c r="E20" s="40"/>
      <c r="F20" s="40"/>
      <c r="G20" s="40"/>
      <c r="H20" s="40"/>
      <c r="I20" s="116" t="s">
        <v>1029</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1031</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1036</v>
      </c>
      <c r="E23" s="40"/>
      <c r="F23" s="40"/>
      <c r="G23" s="40"/>
      <c r="H23" s="40"/>
      <c r="I23" s="115"/>
      <c r="J23" s="40"/>
      <c r="K23" s="43"/>
    </row>
    <row r="24" spans="2:11" s="6" customFormat="1" ht="16.5" customHeight="1">
      <c r="B24" s="118"/>
      <c r="C24" s="119"/>
      <c r="D24" s="119"/>
      <c r="E24" s="160" t="s">
        <v>1022</v>
      </c>
      <c r="F24" s="160"/>
      <c r="G24" s="160"/>
      <c r="H24" s="160"/>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1038</v>
      </c>
      <c r="E27" s="40"/>
      <c r="F27" s="40"/>
      <c r="G27" s="40"/>
      <c r="H27" s="40"/>
      <c r="I27" s="115"/>
      <c r="J27" s="125">
        <f>ROUND(J82,2)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1040</v>
      </c>
      <c r="G29" s="40"/>
      <c r="H29" s="40"/>
      <c r="I29" s="126" t="s">
        <v>1039</v>
      </c>
      <c r="J29" s="44" t="s">
        <v>1041</v>
      </c>
      <c r="K29" s="43"/>
    </row>
    <row r="30" spans="2:11" s="1" customFormat="1" ht="14.25" customHeight="1">
      <c r="B30" s="39"/>
      <c r="C30" s="40"/>
      <c r="D30" s="47" t="s">
        <v>1042</v>
      </c>
      <c r="E30" s="47" t="s">
        <v>1043</v>
      </c>
      <c r="F30" s="127">
        <f>ROUND(SUM(BE82:BE146),2)</f>
        <v>0</v>
      </c>
      <c r="G30" s="40"/>
      <c r="H30" s="40"/>
      <c r="I30" s="128">
        <v>0.21</v>
      </c>
      <c r="J30" s="127">
        <f>ROUND(ROUND((SUM(BE82:BE146)),2)*I30,2)</f>
        <v>0</v>
      </c>
      <c r="K30" s="43"/>
    </row>
    <row r="31" spans="2:11" s="1" customFormat="1" ht="14.25" customHeight="1">
      <c r="B31" s="39"/>
      <c r="C31" s="40"/>
      <c r="D31" s="40"/>
      <c r="E31" s="47" t="s">
        <v>1044</v>
      </c>
      <c r="F31" s="127">
        <f>ROUND(SUM(BF82:BF146),2)</f>
        <v>0</v>
      </c>
      <c r="G31" s="40"/>
      <c r="H31" s="40"/>
      <c r="I31" s="128">
        <v>0.15</v>
      </c>
      <c r="J31" s="127">
        <f>ROUND(ROUND((SUM(BF82:BF146)),2)*I31,2)</f>
        <v>0</v>
      </c>
      <c r="K31" s="43"/>
    </row>
    <row r="32" spans="2:11" s="1" customFormat="1" ht="14.25" customHeight="1" hidden="1">
      <c r="B32" s="39"/>
      <c r="C32" s="40"/>
      <c r="D32" s="40"/>
      <c r="E32" s="47" t="s">
        <v>1045</v>
      </c>
      <c r="F32" s="127">
        <f>ROUND(SUM(BG82:BG146),2)</f>
        <v>0</v>
      </c>
      <c r="G32" s="40"/>
      <c r="H32" s="40"/>
      <c r="I32" s="128">
        <v>0.21</v>
      </c>
      <c r="J32" s="127">
        <v>0</v>
      </c>
      <c r="K32" s="43"/>
    </row>
    <row r="33" spans="2:11" s="1" customFormat="1" ht="14.25" customHeight="1" hidden="1">
      <c r="B33" s="39"/>
      <c r="C33" s="40"/>
      <c r="D33" s="40"/>
      <c r="E33" s="47" t="s">
        <v>1046</v>
      </c>
      <c r="F33" s="127">
        <f>ROUND(SUM(BH82:BH146),2)</f>
        <v>0</v>
      </c>
      <c r="G33" s="40"/>
      <c r="H33" s="40"/>
      <c r="I33" s="128">
        <v>0.15</v>
      </c>
      <c r="J33" s="127">
        <v>0</v>
      </c>
      <c r="K33" s="43"/>
    </row>
    <row r="34" spans="2:11" s="1" customFormat="1" ht="14.25" customHeight="1" hidden="1">
      <c r="B34" s="39"/>
      <c r="C34" s="40"/>
      <c r="D34" s="40"/>
      <c r="E34" s="47" t="s">
        <v>1047</v>
      </c>
      <c r="F34" s="127">
        <f>ROUND(SUM(BI82:BI146),2)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1048</v>
      </c>
      <c r="E36" s="51"/>
      <c r="F36" s="51"/>
      <c r="G36" s="130" t="s">
        <v>1049</v>
      </c>
      <c r="H36" s="52" t="s">
        <v>1050</v>
      </c>
      <c r="I36" s="131"/>
      <c r="J36" s="132">
        <f>SUM(J27:J34)</f>
        <v>0</v>
      </c>
      <c r="K36" s="133"/>
    </row>
    <row r="37" spans="2:11" s="1" customFormat="1" ht="14.25" customHeight="1">
      <c r="B37" s="54"/>
      <c r="C37" s="55"/>
      <c r="D37" s="55"/>
      <c r="E37" s="55"/>
      <c r="F37" s="55"/>
      <c r="G37" s="55"/>
      <c r="H37" s="55"/>
      <c r="I37" s="134"/>
      <c r="J37" s="55"/>
      <c r="K37" s="56"/>
    </row>
    <row r="41" spans="2:11" s="1" customFormat="1" ht="6.75" customHeight="1">
      <c r="B41" s="135"/>
      <c r="C41" s="136"/>
      <c r="D41" s="136"/>
      <c r="E41" s="136"/>
      <c r="F41" s="136"/>
      <c r="G41" s="136"/>
      <c r="H41" s="136"/>
      <c r="I41" s="137"/>
      <c r="J41" s="136"/>
      <c r="K41" s="138"/>
    </row>
    <row r="42" spans="2:11" s="1" customFormat="1" ht="36.75" customHeight="1">
      <c r="B42" s="39"/>
      <c r="C42" s="28" t="s">
        <v>1103</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1019</v>
      </c>
      <c r="D44" s="40"/>
      <c r="E44" s="40"/>
      <c r="F44" s="40"/>
      <c r="G44" s="40"/>
      <c r="H44" s="40"/>
      <c r="I44" s="115"/>
      <c r="J44" s="40"/>
      <c r="K44" s="43"/>
    </row>
    <row r="45" spans="2:11" s="1" customFormat="1" ht="16.5" customHeight="1">
      <c r="B45" s="39"/>
      <c r="C45" s="40"/>
      <c r="D45" s="40"/>
      <c r="E45" s="360" t="str">
        <f>E7</f>
        <v>Praha bez bariér - Komunardů - úpravy zastávek</v>
      </c>
      <c r="F45" s="361"/>
      <c r="G45" s="361"/>
      <c r="H45" s="361"/>
      <c r="I45" s="115"/>
      <c r="J45" s="40"/>
      <c r="K45" s="43"/>
    </row>
    <row r="46" spans="2:11" s="1" customFormat="1" ht="14.25" customHeight="1">
      <c r="B46" s="39"/>
      <c r="C46" s="35" t="s">
        <v>1101</v>
      </c>
      <c r="D46" s="40"/>
      <c r="E46" s="40"/>
      <c r="F46" s="40"/>
      <c r="G46" s="40"/>
      <c r="H46" s="40"/>
      <c r="I46" s="115"/>
      <c r="J46" s="40"/>
      <c r="K46" s="43"/>
    </row>
    <row r="47" spans="2:11" s="1" customFormat="1" ht="17.25" customHeight="1">
      <c r="B47" s="39"/>
      <c r="C47" s="40"/>
      <c r="D47" s="40"/>
      <c r="E47" s="362" t="str">
        <f>E9</f>
        <v>SO 400 - Veřejné osvětlení</v>
      </c>
      <c r="F47" s="363"/>
      <c r="G47" s="363"/>
      <c r="H47" s="363"/>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1024</v>
      </c>
      <c r="D49" s="40"/>
      <c r="E49" s="40"/>
      <c r="F49" s="33" t="str">
        <f>F12</f>
        <v>Praha 7 - Holešovice</v>
      </c>
      <c r="G49" s="40"/>
      <c r="H49" s="40"/>
      <c r="I49" s="116" t="s">
        <v>1026</v>
      </c>
      <c r="J49" s="117" t="str">
        <f>IF(J12="","",J12)</f>
        <v>29. 11. 2017</v>
      </c>
      <c r="K49" s="43"/>
    </row>
    <row r="50" spans="2:11" s="1" customFormat="1" ht="6.75" customHeight="1">
      <c r="B50" s="39"/>
      <c r="C50" s="40"/>
      <c r="D50" s="40"/>
      <c r="E50" s="40"/>
      <c r="F50" s="40"/>
      <c r="G50" s="40"/>
      <c r="H50" s="40"/>
      <c r="I50" s="115"/>
      <c r="J50" s="40"/>
      <c r="K50" s="43"/>
    </row>
    <row r="51" spans="2:11" s="1" customFormat="1" ht="15">
      <c r="B51" s="39"/>
      <c r="C51" s="35" t="s">
        <v>1028</v>
      </c>
      <c r="D51" s="40"/>
      <c r="E51" s="40"/>
      <c r="F51" s="33" t="str">
        <f>E15</f>
        <v> </v>
      </c>
      <c r="G51" s="40"/>
      <c r="H51" s="40"/>
      <c r="I51" s="116" t="s">
        <v>1034</v>
      </c>
      <c r="J51" s="160" t="str">
        <f>E21</f>
        <v> </v>
      </c>
      <c r="K51" s="43"/>
    </row>
    <row r="52" spans="2:11" s="1" customFormat="1" ht="14.25" customHeight="1">
      <c r="B52" s="39"/>
      <c r="C52" s="35" t="s">
        <v>1032</v>
      </c>
      <c r="D52" s="40"/>
      <c r="E52" s="40"/>
      <c r="F52" s="33">
        <f>IF(E18="","",E18)</f>
      </c>
      <c r="G52" s="40"/>
      <c r="H52" s="40"/>
      <c r="I52" s="115"/>
      <c r="J52" s="355"/>
      <c r="K52" s="43"/>
    </row>
    <row r="53" spans="2:11" s="1" customFormat="1" ht="9.75" customHeight="1">
      <c r="B53" s="39"/>
      <c r="C53" s="40"/>
      <c r="D53" s="40"/>
      <c r="E53" s="40"/>
      <c r="F53" s="40"/>
      <c r="G53" s="40"/>
      <c r="H53" s="40"/>
      <c r="I53" s="115"/>
      <c r="J53" s="40"/>
      <c r="K53" s="43"/>
    </row>
    <row r="54" spans="2:11" s="1" customFormat="1" ht="29.25" customHeight="1">
      <c r="B54" s="39"/>
      <c r="C54" s="139" t="s">
        <v>1104</v>
      </c>
      <c r="D54" s="49"/>
      <c r="E54" s="49"/>
      <c r="F54" s="49"/>
      <c r="G54" s="49"/>
      <c r="H54" s="49"/>
      <c r="I54" s="140"/>
      <c r="J54" s="141" t="s">
        <v>1105</v>
      </c>
      <c r="K54" s="53"/>
    </row>
    <row r="55" spans="2:11" s="1" customFormat="1" ht="9.75" customHeight="1">
      <c r="B55" s="39"/>
      <c r="C55" s="40"/>
      <c r="D55" s="40"/>
      <c r="E55" s="40"/>
      <c r="F55" s="40"/>
      <c r="G55" s="40"/>
      <c r="H55" s="40"/>
      <c r="I55" s="115"/>
      <c r="J55" s="40"/>
      <c r="K55" s="43"/>
    </row>
    <row r="56" spans="2:47" s="1" customFormat="1" ht="29.25" customHeight="1">
      <c r="B56" s="39"/>
      <c r="C56" s="142" t="s">
        <v>1106</v>
      </c>
      <c r="D56" s="40"/>
      <c r="E56" s="40"/>
      <c r="F56" s="40"/>
      <c r="G56" s="40"/>
      <c r="H56" s="40"/>
      <c r="I56" s="115"/>
      <c r="J56" s="125">
        <f>J82</f>
        <v>0</v>
      </c>
      <c r="K56" s="43"/>
      <c r="AU56" s="22" t="s">
        <v>1107</v>
      </c>
    </row>
    <row r="57" spans="2:11" s="7" customFormat="1" ht="24.75" customHeight="1">
      <c r="B57" s="143"/>
      <c r="C57" s="144"/>
      <c r="D57" s="145" t="s">
        <v>881</v>
      </c>
      <c r="E57" s="146"/>
      <c r="F57" s="146"/>
      <c r="G57" s="146"/>
      <c r="H57" s="146"/>
      <c r="I57" s="147"/>
      <c r="J57" s="148">
        <f>J83</f>
        <v>0</v>
      </c>
      <c r="K57" s="149"/>
    </row>
    <row r="58" spans="2:11" s="7" customFormat="1" ht="24.75" customHeight="1">
      <c r="B58" s="143"/>
      <c r="C58" s="144"/>
      <c r="D58" s="145" t="s">
        <v>882</v>
      </c>
      <c r="E58" s="146"/>
      <c r="F58" s="146"/>
      <c r="G58" s="146"/>
      <c r="H58" s="146"/>
      <c r="I58" s="147"/>
      <c r="J58" s="148">
        <f>J87</f>
        <v>0</v>
      </c>
      <c r="K58" s="149"/>
    </row>
    <row r="59" spans="2:11" s="7" customFormat="1" ht="24.75" customHeight="1">
      <c r="B59" s="143"/>
      <c r="C59" s="144"/>
      <c r="D59" s="145" t="s">
        <v>883</v>
      </c>
      <c r="E59" s="146"/>
      <c r="F59" s="146"/>
      <c r="G59" s="146"/>
      <c r="H59" s="146"/>
      <c r="I59" s="147"/>
      <c r="J59" s="148">
        <f>J105</f>
        <v>0</v>
      </c>
      <c r="K59" s="149"/>
    </row>
    <row r="60" spans="2:11" s="7" customFormat="1" ht="24.75" customHeight="1">
      <c r="B60" s="143"/>
      <c r="C60" s="144"/>
      <c r="D60" s="145" t="s">
        <v>884</v>
      </c>
      <c r="E60" s="146"/>
      <c r="F60" s="146"/>
      <c r="G60" s="146"/>
      <c r="H60" s="146"/>
      <c r="I60" s="147"/>
      <c r="J60" s="148">
        <f>J119</f>
        <v>0</v>
      </c>
      <c r="K60" s="149"/>
    </row>
    <row r="61" spans="2:11" s="7" customFormat="1" ht="24.75" customHeight="1">
      <c r="B61" s="143"/>
      <c r="C61" s="144"/>
      <c r="D61" s="145" t="s">
        <v>885</v>
      </c>
      <c r="E61" s="146"/>
      <c r="F61" s="146"/>
      <c r="G61" s="146"/>
      <c r="H61" s="146"/>
      <c r="I61" s="147"/>
      <c r="J61" s="148">
        <f>J140</f>
        <v>0</v>
      </c>
      <c r="K61" s="149"/>
    </row>
    <row r="62" spans="2:11" s="8" customFormat="1" ht="19.5" customHeight="1">
      <c r="B62" s="150"/>
      <c r="C62" s="151"/>
      <c r="D62" s="152" t="s">
        <v>886</v>
      </c>
      <c r="E62" s="153"/>
      <c r="F62" s="153"/>
      <c r="G62" s="153"/>
      <c r="H62" s="153"/>
      <c r="I62" s="154"/>
      <c r="J62" s="155">
        <f>J141</f>
        <v>0</v>
      </c>
      <c r="K62" s="156"/>
    </row>
    <row r="63" spans="2:11" s="1" customFormat="1" ht="21.75" customHeight="1">
      <c r="B63" s="39"/>
      <c r="C63" s="40"/>
      <c r="D63" s="40"/>
      <c r="E63" s="40"/>
      <c r="F63" s="40"/>
      <c r="G63" s="40"/>
      <c r="H63" s="40"/>
      <c r="I63" s="115"/>
      <c r="J63" s="40"/>
      <c r="K63" s="43"/>
    </row>
    <row r="64" spans="2:11" s="1" customFormat="1" ht="6.75" customHeight="1">
      <c r="B64" s="54"/>
      <c r="C64" s="55"/>
      <c r="D64" s="55"/>
      <c r="E64" s="55"/>
      <c r="F64" s="55"/>
      <c r="G64" s="55"/>
      <c r="H64" s="55"/>
      <c r="I64" s="134"/>
      <c r="J64" s="55"/>
      <c r="K64" s="56"/>
    </row>
    <row r="68" spans="2:12" s="1" customFormat="1" ht="6.75" customHeight="1">
      <c r="B68" s="57"/>
      <c r="C68" s="58"/>
      <c r="D68" s="58"/>
      <c r="E68" s="58"/>
      <c r="F68" s="58"/>
      <c r="G68" s="58"/>
      <c r="H68" s="58"/>
      <c r="I68" s="137"/>
      <c r="J68" s="58"/>
      <c r="K68" s="58"/>
      <c r="L68" s="59"/>
    </row>
    <row r="69" spans="2:12" s="1" customFormat="1" ht="36.75" customHeight="1">
      <c r="B69" s="39"/>
      <c r="C69" s="60" t="s">
        <v>1115</v>
      </c>
      <c r="D69" s="61"/>
      <c r="E69" s="61"/>
      <c r="F69" s="61"/>
      <c r="G69" s="61"/>
      <c r="H69" s="61"/>
      <c r="I69" s="157"/>
      <c r="J69" s="61"/>
      <c r="K69" s="61"/>
      <c r="L69" s="59"/>
    </row>
    <row r="70" spans="2:12" s="1" customFormat="1" ht="6.75" customHeight="1">
      <c r="B70" s="39"/>
      <c r="C70" s="61"/>
      <c r="D70" s="61"/>
      <c r="E70" s="61"/>
      <c r="F70" s="61"/>
      <c r="G70" s="61"/>
      <c r="H70" s="61"/>
      <c r="I70" s="157"/>
      <c r="J70" s="61"/>
      <c r="K70" s="61"/>
      <c r="L70" s="59"/>
    </row>
    <row r="71" spans="2:12" s="1" customFormat="1" ht="14.25" customHeight="1">
      <c r="B71" s="39"/>
      <c r="C71" s="63" t="s">
        <v>1019</v>
      </c>
      <c r="D71" s="61"/>
      <c r="E71" s="61"/>
      <c r="F71" s="61"/>
      <c r="G71" s="61"/>
      <c r="H71" s="61"/>
      <c r="I71" s="157"/>
      <c r="J71" s="61"/>
      <c r="K71" s="61"/>
      <c r="L71" s="59"/>
    </row>
    <row r="72" spans="2:12" s="1" customFormat="1" ht="16.5" customHeight="1">
      <c r="B72" s="39"/>
      <c r="C72" s="61"/>
      <c r="D72" s="61"/>
      <c r="E72" s="356" t="str">
        <f>E7</f>
        <v>Praha bez bariér - Komunardů - úpravy zastávek</v>
      </c>
      <c r="F72" s="357"/>
      <c r="G72" s="357"/>
      <c r="H72" s="357"/>
      <c r="I72" s="157"/>
      <c r="J72" s="61"/>
      <c r="K72" s="61"/>
      <c r="L72" s="59"/>
    </row>
    <row r="73" spans="2:12" s="1" customFormat="1" ht="14.25" customHeight="1">
      <c r="B73" s="39"/>
      <c r="C73" s="63" t="s">
        <v>1101</v>
      </c>
      <c r="D73" s="61"/>
      <c r="E73" s="61"/>
      <c r="F73" s="61"/>
      <c r="G73" s="61"/>
      <c r="H73" s="61"/>
      <c r="I73" s="157"/>
      <c r="J73" s="61"/>
      <c r="K73" s="61"/>
      <c r="L73" s="59"/>
    </row>
    <row r="74" spans="2:12" s="1" customFormat="1" ht="17.25" customHeight="1">
      <c r="B74" s="39"/>
      <c r="C74" s="61"/>
      <c r="D74" s="61"/>
      <c r="E74" s="339" t="str">
        <f>E9</f>
        <v>SO 400 - Veřejné osvětlení</v>
      </c>
      <c r="F74" s="358"/>
      <c r="G74" s="358"/>
      <c r="H74" s="358"/>
      <c r="I74" s="157"/>
      <c r="J74" s="61"/>
      <c r="K74" s="61"/>
      <c r="L74" s="59"/>
    </row>
    <row r="75" spans="2:12" s="1" customFormat="1" ht="6.75" customHeight="1">
      <c r="B75" s="39"/>
      <c r="C75" s="61"/>
      <c r="D75" s="61"/>
      <c r="E75" s="61"/>
      <c r="F75" s="61"/>
      <c r="G75" s="61"/>
      <c r="H75" s="61"/>
      <c r="I75" s="157"/>
      <c r="J75" s="61"/>
      <c r="K75" s="61"/>
      <c r="L75" s="59"/>
    </row>
    <row r="76" spans="2:12" s="1" customFormat="1" ht="18" customHeight="1">
      <c r="B76" s="39"/>
      <c r="C76" s="63" t="s">
        <v>1024</v>
      </c>
      <c r="D76" s="61"/>
      <c r="E76" s="61"/>
      <c r="F76" s="158" t="str">
        <f>F12</f>
        <v>Praha 7 - Holešovice</v>
      </c>
      <c r="G76" s="61"/>
      <c r="H76" s="61"/>
      <c r="I76" s="162" t="s">
        <v>1026</v>
      </c>
      <c r="J76" s="71" t="str">
        <f>IF(J12="","",J12)</f>
        <v>29. 11. 2017</v>
      </c>
      <c r="K76" s="61"/>
      <c r="L76" s="59"/>
    </row>
    <row r="77" spans="2:12" s="1" customFormat="1" ht="6.75" customHeight="1">
      <c r="B77" s="39"/>
      <c r="C77" s="61"/>
      <c r="D77" s="61"/>
      <c r="E77" s="61"/>
      <c r="F77" s="61"/>
      <c r="G77" s="61"/>
      <c r="H77" s="61"/>
      <c r="I77" s="157"/>
      <c r="J77" s="61"/>
      <c r="K77" s="61"/>
      <c r="L77" s="59"/>
    </row>
    <row r="78" spans="2:12" s="1" customFormat="1" ht="15">
      <c r="B78" s="39"/>
      <c r="C78" s="63" t="s">
        <v>1028</v>
      </c>
      <c r="D78" s="61"/>
      <c r="E78" s="61"/>
      <c r="F78" s="158" t="str">
        <f>E15</f>
        <v> </v>
      </c>
      <c r="G78" s="61"/>
      <c r="H78" s="61"/>
      <c r="I78" s="162" t="s">
        <v>1034</v>
      </c>
      <c r="J78" s="158" t="str">
        <f>E21</f>
        <v> </v>
      </c>
      <c r="K78" s="61"/>
      <c r="L78" s="59"/>
    </row>
    <row r="79" spans="2:12" s="1" customFormat="1" ht="14.25" customHeight="1">
      <c r="B79" s="39"/>
      <c r="C79" s="63" t="s">
        <v>1032</v>
      </c>
      <c r="D79" s="61"/>
      <c r="E79" s="61"/>
      <c r="F79" s="158">
        <f>IF(E18="","",E18)</f>
      </c>
      <c r="G79" s="61"/>
      <c r="H79" s="61"/>
      <c r="I79" s="157"/>
      <c r="J79" s="61"/>
      <c r="K79" s="61"/>
      <c r="L79" s="59"/>
    </row>
    <row r="80" spans="2:12" s="1" customFormat="1" ht="9.75" customHeight="1">
      <c r="B80" s="39"/>
      <c r="C80" s="61"/>
      <c r="D80" s="61"/>
      <c r="E80" s="61"/>
      <c r="F80" s="61"/>
      <c r="G80" s="61"/>
      <c r="H80" s="61"/>
      <c r="I80" s="157"/>
      <c r="J80" s="61"/>
      <c r="K80" s="61"/>
      <c r="L80" s="59"/>
    </row>
    <row r="81" spans="2:20" s="9" customFormat="1" ht="29.25" customHeight="1">
      <c r="B81" s="163"/>
      <c r="C81" s="164" t="s">
        <v>1116</v>
      </c>
      <c r="D81" s="165" t="s">
        <v>1057</v>
      </c>
      <c r="E81" s="165" t="s">
        <v>1053</v>
      </c>
      <c r="F81" s="165" t="s">
        <v>1117</v>
      </c>
      <c r="G81" s="165" t="s">
        <v>1118</v>
      </c>
      <c r="H81" s="165" t="s">
        <v>1119</v>
      </c>
      <c r="I81" s="166" t="s">
        <v>1120</v>
      </c>
      <c r="J81" s="165" t="s">
        <v>1105</v>
      </c>
      <c r="K81" s="167" t="s">
        <v>1121</v>
      </c>
      <c r="L81" s="168"/>
      <c r="M81" s="78" t="s">
        <v>1122</v>
      </c>
      <c r="N81" s="79" t="s">
        <v>1042</v>
      </c>
      <c r="O81" s="79" t="s">
        <v>1123</v>
      </c>
      <c r="P81" s="79" t="s">
        <v>1124</v>
      </c>
      <c r="Q81" s="79" t="s">
        <v>1125</v>
      </c>
      <c r="R81" s="79" t="s">
        <v>1126</v>
      </c>
      <c r="S81" s="79" t="s">
        <v>1127</v>
      </c>
      <c r="T81" s="80" t="s">
        <v>1128</v>
      </c>
    </row>
    <row r="82" spans="2:63" s="1" customFormat="1" ht="29.25" customHeight="1">
      <c r="B82" s="39"/>
      <c r="C82" s="84" t="s">
        <v>1106</v>
      </c>
      <c r="D82" s="61"/>
      <c r="E82" s="61"/>
      <c r="F82" s="61"/>
      <c r="G82" s="61"/>
      <c r="H82" s="61"/>
      <c r="I82" s="157"/>
      <c r="J82" s="169">
        <f>BK82</f>
        <v>0</v>
      </c>
      <c r="K82" s="61"/>
      <c r="L82" s="59"/>
      <c r="M82" s="81"/>
      <c r="N82" s="82"/>
      <c r="O82" s="82"/>
      <c r="P82" s="170">
        <f>P83+P87+P105+P119+P140</f>
        <v>0</v>
      </c>
      <c r="Q82" s="82"/>
      <c r="R82" s="170">
        <f>R83+R87+R105+R119+R140</f>
        <v>0</v>
      </c>
      <c r="S82" s="82"/>
      <c r="T82" s="171">
        <f>T83+T87+T105+T119+T140</f>
        <v>0</v>
      </c>
      <c r="AT82" s="22" t="s">
        <v>1071</v>
      </c>
      <c r="AU82" s="22" t="s">
        <v>1107</v>
      </c>
      <c r="BK82" s="172">
        <f>BK83+BK87+BK105+BK119+BK140</f>
        <v>0</v>
      </c>
    </row>
    <row r="83" spans="2:63" s="10" customFormat="1" ht="36.75" customHeight="1">
      <c r="B83" s="173"/>
      <c r="C83" s="174"/>
      <c r="D83" s="175" t="s">
        <v>1071</v>
      </c>
      <c r="E83" s="176" t="s">
        <v>1080</v>
      </c>
      <c r="F83" s="176" t="s">
        <v>887</v>
      </c>
      <c r="G83" s="174"/>
      <c r="H83" s="174"/>
      <c r="I83" s="177"/>
      <c r="J83" s="178">
        <f>BK83</f>
        <v>0</v>
      </c>
      <c r="K83" s="174"/>
      <c r="L83" s="179"/>
      <c r="M83" s="180"/>
      <c r="N83" s="181"/>
      <c r="O83" s="181"/>
      <c r="P83" s="182">
        <f>SUM(P84:P86)</f>
        <v>0</v>
      </c>
      <c r="Q83" s="181"/>
      <c r="R83" s="182">
        <f>SUM(R84:R86)</f>
        <v>0</v>
      </c>
      <c r="S83" s="181"/>
      <c r="T83" s="183">
        <f>SUM(T84:T86)</f>
        <v>0</v>
      </c>
      <c r="AR83" s="184" t="s">
        <v>1080</v>
      </c>
      <c r="AT83" s="185" t="s">
        <v>1071</v>
      </c>
      <c r="AU83" s="185" t="s">
        <v>1072</v>
      </c>
      <c r="AY83" s="184" t="s">
        <v>1132</v>
      </c>
      <c r="BK83" s="186">
        <f>SUM(BK84:BK86)</f>
        <v>0</v>
      </c>
    </row>
    <row r="84" spans="2:65" s="1" customFormat="1" ht="16.5" customHeight="1">
      <c r="B84" s="39"/>
      <c r="C84" s="189" t="s">
        <v>1080</v>
      </c>
      <c r="D84" s="189" t="s">
        <v>1135</v>
      </c>
      <c r="E84" s="190" t="s">
        <v>888</v>
      </c>
      <c r="F84" s="191" t="s">
        <v>889</v>
      </c>
      <c r="G84" s="192" t="s">
        <v>1246</v>
      </c>
      <c r="H84" s="193">
        <v>11</v>
      </c>
      <c r="I84" s="194"/>
      <c r="J84" s="195">
        <f>ROUND(I84*H84,2)</f>
        <v>0</v>
      </c>
      <c r="K84" s="191" t="s">
        <v>1022</v>
      </c>
      <c r="L84" s="59"/>
      <c r="M84" s="196" t="s">
        <v>1022</v>
      </c>
      <c r="N84" s="197" t="s">
        <v>1043</v>
      </c>
      <c r="O84" s="40"/>
      <c r="P84" s="198">
        <f>O84*H84</f>
        <v>0</v>
      </c>
      <c r="Q84" s="198">
        <v>0</v>
      </c>
      <c r="R84" s="198">
        <f>Q84*H84</f>
        <v>0</v>
      </c>
      <c r="S84" s="198">
        <v>0</v>
      </c>
      <c r="T84" s="199">
        <f>S84*H84</f>
        <v>0</v>
      </c>
      <c r="AR84" s="22" t="s">
        <v>1150</v>
      </c>
      <c r="AT84" s="22" t="s">
        <v>1135</v>
      </c>
      <c r="AU84" s="22" t="s">
        <v>1080</v>
      </c>
      <c r="AY84" s="22" t="s">
        <v>1132</v>
      </c>
      <c r="BE84" s="200">
        <f>IF(N84="základní",J84,0)</f>
        <v>0</v>
      </c>
      <c r="BF84" s="200">
        <f>IF(N84="snížená",J84,0)</f>
        <v>0</v>
      </c>
      <c r="BG84" s="200">
        <f>IF(N84="zákl. přenesená",J84,0)</f>
        <v>0</v>
      </c>
      <c r="BH84" s="200">
        <f>IF(N84="sníž. přenesená",J84,0)</f>
        <v>0</v>
      </c>
      <c r="BI84" s="200">
        <f>IF(N84="nulová",J84,0)</f>
        <v>0</v>
      </c>
      <c r="BJ84" s="22" t="s">
        <v>1080</v>
      </c>
      <c r="BK84" s="200">
        <f>ROUND(I84*H84,2)</f>
        <v>0</v>
      </c>
      <c r="BL84" s="22" t="s">
        <v>1150</v>
      </c>
      <c r="BM84" s="22" t="s">
        <v>890</v>
      </c>
    </row>
    <row r="85" spans="2:65" s="1" customFormat="1" ht="16.5" customHeight="1">
      <c r="B85" s="39"/>
      <c r="C85" s="189" t="s">
        <v>1082</v>
      </c>
      <c r="D85" s="189" t="s">
        <v>1135</v>
      </c>
      <c r="E85" s="190" t="s">
        <v>891</v>
      </c>
      <c r="F85" s="191" t="s">
        <v>892</v>
      </c>
      <c r="G85" s="192" t="s">
        <v>700</v>
      </c>
      <c r="H85" s="193">
        <v>11</v>
      </c>
      <c r="I85" s="194"/>
      <c r="J85" s="195">
        <f>ROUND(I85*H85,2)</f>
        <v>0</v>
      </c>
      <c r="K85" s="191" t="s">
        <v>1022</v>
      </c>
      <c r="L85" s="59"/>
      <c r="M85" s="196" t="s">
        <v>1022</v>
      </c>
      <c r="N85" s="197" t="s">
        <v>1043</v>
      </c>
      <c r="O85" s="40"/>
      <c r="P85" s="198">
        <f>O85*H85</f>
        <v>0</v>
      </c>
      <c r="Q85" s="198">
        <v>0</v>
      </c>
      <c r="R85" s="198">
        <f>Q85*H85</f>
        <v>0</v>
      </c>
      <c r="S85" s="198">
        <v>0</v>
      </c>
      <c r="T85" s="199">
        <f>S85*H85</f>
        <v>0</v>
      </c>
      <c r="AR85" s="22" t="s">
        <v>1150</v>
      </c>
      <c r="AT85" s="22" t="s">
        <v>1135</v>
      </c>
      <c r="AU85" s="22" t="s">
        <v>1080</v>
      </c>
      <c r="AY85" s="22" t="s">
        <v>1132</v>
      </c>
      <c r="BE85" s="200">
        <f>IF(N85="základní",J85,0)</f>
        <v>0</v>
      </c>
      <c r="BF85" s="200">
        <f>IF(N85="snížená",J85,0)</f>
        <v>0</v>
      </c>
      <c r="BG85" s="200">
        <f>IF(N85="zákl. přenesená",J85,0)</f>
        <v>0</v>
      </c>
      <c r="BH85" s="200">
        <f>IF(N85="sníž. přenesená",J85,0)</f>
        <v>0</v>
      </c>
      <c r="BI85" s="200">
        <f>IF(N85="nulová",J85,0)</f>
        <v>0</v>
      </c>
      <c r="BJ85" s="22" t="s">
        <v>1080</v>
      </c>
      <c r="BK85" s="200">
        <f>ROUND(I85*H85,2)</f>
        <v>0</v>
      </c>
      <c r="BL85" s="22" t="s">
        <v>1150</v>
      </c>
      <c r="BM85" s="22" t="s">
        <v>893</v>
      </c>
    </row>
    <row r="86" spans="2:65" s="1" customFormat="1" ht="16.5" customHeight="1">
      <c r="B86" s="39"/>
      <c r="C86" s="189" t="s">
        <v>1145</v>
      </c>
      <c r="D86" s="189" t="s">
        <v>1135</v>
      </c>
      <c r="E86" s="190" t="s">
        <v>894</v>
      </c>
      <c r="F86" s="191" t="s">
        <v>895</v>
      </c>
      <c r="G86" s="192" t="s">
        <v>1246</v>
      </c>
      <c r="H86" s="193">
        <v>499</v>
      </c>
      <c r="I86" s="194"/>
      <c r="J86" s="195">
        <f>ROUND(I86*H86,2)</f>
        <v>0</v>
      </c>
      <c r="K86" s="191" t="s">
        <v>1022</v>
      </c>
      <c r="L86" s="59"/>
      <c r="M86" s="196" t="s">
        <v>1022</v>
      </c>
      <c r="N86" s="197" t="s">
        <v>1043</v>
      </c>
      <c r="O86" s="40"/>
      <c r="P86" s="198">
        <f>O86*H86</f>
        <v>0</v>
      </c>
      <c r="Q86" s="198">
        <v>0</v>
      </c>
      <c r="R86" s="198">
        <f>Q86*H86</f>
        <v>0</v>
      </c>
      <c r="S86" s="198">
        <v>0</v>
      </c>
      <c r="T86" s="199">
        <f>S86*H86</f>
        <v>0</v>
      </c>
      <c r="AR86" s="22" t="s">
        <v>1150</v>
      </c>
      <c r="AT86" s="22" t="s">
        <v>1135</v>
      </c>
      <c r="AU86" s="22" t="s">
        <v>1080</v>
      </c>
      <c r="AY86" s="22" t="s">
        <v>1132</v>
      </c>
      <c r="BE86" s="200">
        <f>IF(N86="základní",J86,0)</f>
        <v>0</v>
      </c>
      <c r="BF86" s="200">
        <f>IF(N86="snížená",J86,0)</f>
        <v>0</v>
      </c>
      <c r="BG86" s="200">
        <f>IF(N86="zákl. přenesená",J86,0)</f>
        <v>0</v>
      </c>
      <c r="BH86" s="200">
        <f>IF(N86="sníž. přenesená",J86,0)</f>
        <v>0</v>
      </c>
      <c r="BI86" s="200">
        <f>IF(N86="nulová",J86,0)</f>
        <v>0</v>
      </c>
      <c r="BJ86" s="22" t="s">
        <v>1080</v>
      </c>
      <c r="BK86" s="200">
        <f>ROUND(I86*H86,2)</f>
        <v>0</v>
      </c>
      <c r="BL86" s="22" t="s">
        <v>1150</v>
      </c>
      <c r="BM86" s="22" t="s">
        <v>896</v>
      </c>
    </row>
    <row r="87" spans="2:63" s="10" customFormat="1" ht="36.75" customHeight="1">
      <c r="B87" s="173"/>
      <c r="C87" s="174"/>
      <c r="D87" s="175" t="s">
        <v>1071</v>
      </c>
      <c r="E87" s="176" t="s">
        <v>1082</v>
      </c>
      <c r="F87" s="176" t="s">
        <v>1208</v>
      </c>
      <c r="G87" s="174"/>
      <c r="H87" s="174"/>
      <c r="I87" s="177"/>
      <c r="J87" s="178">
        <f>BK87</f>
        <v>0</v>
      </c>
      <c r="K87" s="174"/>
      <c r="L87" s="179"/>
      <c r="M87" s="180"/>
      <c r="N87" s="181"/>
      <c r="O87" s="181"/>
      <c r="P87" s="182">
        <f>SUM(P88:P104)</f>
        <v>0</v>
      </c>
      <c r="Q87" s="181"/>
      <c r="R87" s="182">
        <f>SUM(R88:R104)</f>
        <v>0</v>
      </c>
      <c r="S87" s="181"/>
      <c r="T87" s="183">
        <f>SUM(T88:T104)</f>
        <v>0</v>
      </c>
      <c r="AR87" s="184" t="s">
        <v>1080</v>
      </c>
      <c r="AT87" s="185" t="s">
        <v>1071</v>
      </c>
      <c r="AU87" s="185" t="s">
        <v>1072</v>
      </c>
      <c r="AY87" s="184" t="s">
        <v>1132</v>
      </c>
      <c r="BK87" s="186">
        <f>SUM(BK88:BK104)</f>
        <v>0</v>
      </c>
    </row>
    <row r="88" spans="2:65" s="1" customFormat="1" ht="16.5" customHeight="1">
      <c r="B88" s="39"/>
      <c r="C88" s="189" t="s">
        <v>1150</v>
      </c>
      <c r="D88" s="189" t="s">
        <v>1135</v>
      </c>
      <c r="E88" s="190" t="s">
        <v>897</v>
      </c>
      <c r="F88" s="191" t="s">
        <v>898</v>
      </c>
      <c r="G88" s="192" t="s">
        <v>899</v>
      </c>
      <c r="H88" s="193">
        <v>0.8</v>
      </c>
      <c r="I88" s="194"/>
      <c r="J88" s="195">
        <f aca="true" t="shared" si="0" ref="J88:J104">ROUND(I88*H88,2)</f>
        <v>0</v>
      </c>
      <c r="K88" s="191" t="s">
        <v>1022</v>
      </c>
      <c r="L88" s="59"/>
      <c r="M88" s="196" t="s">
        <v>1022</v>
      </c>
      <c r="N88" s="197" t="s">
        <v>1043</v>
      </c>
      <c r="O88" s="40"/>
      <c r="P88" s="198">
        <f aca="true" t="shared" si="1" ref="P88:P104">O88*H88</f>
        <v>0</v>
      </c>
      <c r="Q88" s="198">
        <v>0</v>
      </c>
      <c r="R88" s="198">
        <f aca="true" t="shared" si="2" ref="R88:R104">Q88*H88</f>
        <v>0</v>
      </c>
      <c r="S88" s="198">
        <v>0</v>
      </c>
      <c r="T88" s="199">
        <f aca="true" t="shared" si="3" ref="T88:T104">S88*H88</f>
        <v>0</v>
      </c>
      <c r="AR88" s="22" t="s">
        <v>1150</v>
      </c>
      <c r="AT88" s="22" t="s">
        <v>1135</v>
      </c>
      <c r="AU88" s="22" t="s">
        <v>1080</v>
      </c>
      <c r="AY88" s="22" t="s">
        <v>1132</v>
      </c>
      <c r="BE88" s="200">
        <f aca="true" t="shared" si="4" ref="BE88:BE104">IF(N88="základní",J88,0)</f>
        <v>0</v>
      </c>
      <c r="BF88" s="200">
        <f aca="true" t="shared" si="5" ref="BF88:BF104">IF(N88="snížená",J88,0)</f>
        <v>0</v>
      </c>
      <c r="BG88" s="200">
        <f aca="true" t="shared" si="6" ref="BG88:BG104">IF(N88="zákl. přenesená",J88,0)</f>
        <v>0</v>
      </c>
      <c r="BH88" s="200">
        <f aca="true" t="shared" si="7" ref="BH88:BH104">IF(N88="sníž. přenesená",J88,0)</f>
        <v>0</v>
      </c>
      <c r="BI88" s="200">
        <f aca="true" t="shared" si="8" ref="BI88:BI104">IF(N88="nulová",J88,0)</f>
        <v>0</v>
      </c>
      <c r="BJ88" s="22" t="s">
        <v>1080</v>
      </c>
      <c r="BK88" s="200">
        <f aca="true" t="shared" si="9" ref="BK88:BK104">ROUND(I88*H88,2)</f>
        <v>0</v>
      </c>
      <c r="BL88" s="22" t="s">
        <v>1150</v>
      </c>
      <c r="BM88" s="22" t="s">
        <v>900</v>
      </c>
    </row>
    <row r="89" spans="2:65" s="1" customFormat="1" ht="16.5" customHeight="1">
      <c r="B89" s="39"/>
      <c r="C89" s="189" t="s">
        <v>1131</v>
      </c>
      <c r="D89" s="189" t="s">
        <v>1135</v>
      </c>
      <c r="E89" s="190" t="s">
        <v>901</v>
      </c>
      <c r="F89" s="191" t="s">
        <v>902</v>
      </c>
      <c r="G89" s="192" t="s">
        <v>1254</v>
      </c>
      <c r="H89" s="193">
        <v>16.5</v>
      </c>
      <c r="I89" s="194"/>
      <c r="J89" s="195">
        <f t="shared" si="0"/>
        <v>0</v>
      </c>
      <c r="K89" s="191" t="s">
        <v>1022</v>
      </c>
      <c r="L89" s="59"/>
      <c r="M89" s="196" t="s">
        <v>1022</v>
      </c>
      <c r="N89" s="197" t="s">
        <v>1043</v>
      </c>
      <c r="O89" s="40"/>
      <c r="P89" s="198">
        <f t="shared" si="1"/>
        <v>0</v>
      </c>
      <c r="Q89" s="198">
        <v>0</v>
      </c>
      <c r="R89" s="198">
        <f t="shared" si="2"/>
        <v>0</v>
      </c>
      <c r="S89" s="198">
        <v>0</v>
      </c>
      <c r="T89" s="199">
        <f t="shared" si="3"/>
        <v>0</v>
      </c>
      <c r="AR89" s="22" t="s">
        <v>1150</v>
      </c>
      <c r="AT89" s="22" t="s">
        <v>1135</v>
      </c>
      <c r="AU89" s="22" t="s">
        <v>1080</v>
      </c>
      <c r="AY89" s="22" t="s">
        <v>1132</v>
      </c>
      <c r="BE89" s="200">
        <f t="shared" si="4"/>
        <v>0</v>
      </c>
      <c r="BF89" s="200">
        <f t="shared" si="5"/>
        <v>0</v>
      </c>
      <c r="BG89" s="200">
        <f t="shared" si="6"/>
        <v>0</v>
      </c>
      <c r="BH89" s="200">
        <f t="shared" si="7"/>
        <v>0</v>
      </c>
      <c r="BI89" s="200">
        <f t="shared" si="8"/>
        <v>0</v>
      </c>
      <c r="BJ89" s="22" t="s">
        <v>1080</v>
      </c>
      <c r="BK89" s="200">
        <f t="shared" si="9"/>
        <v>0</v>
      </c>
      <c r="BL89" s="22" t="s">
        <v>1150</v>
      </c>
      <c r="BM89" s="22" t="s">
        <v>903</v>
      </c>
    </row>
    <row r="90" spans="2:65" s="1" customFormat="1" ht="16.5" customHeight="1">
      <c r="B90" s="39"/>
      <c r="C90" s="189" t="s">
        <v>1157</v>
      </c>
      <c r="D90" s="189" t="s">
        <v>1135</v>
      </c>
      <c r="E90" s="190" t="s">
        <v>904</v>
      </c>
      <c r="F90" s="191" t="s">
        <v>905</v>
      </c>
      <c r="G90" s="192" t="s">
        <v>1246</v>
      </c>
      <c r="H90" s="193">
        <v>290</v>
      </c>
      <c r="I90" s="194"/>
      <c r="J90" s="195">
        <f t="shared" si="0"/>
        <v>0</v>
      </c>
      <c r="K90" s="191" t="s">
        <v>1022</v>
      </c>
      <c r="L90" s="59"/>
      <c r="M90" s="196" t="s">
        <v>1022</v>
      </c>
      <c r="N90" s="197" t="s">
        <v>1043</v>
      </c>
      <c r="O90" s="40"/>
      <c r="P90" s="198">
        <f t="shared" si="1"/>
        <v>0</v>
      </c>
      <c r="Q90" s="198">
        <v>0</v>
      </c>
      <c r="R90" s="198">
        <f t="shared" si="2"/>
        <v>0</v>
      </c>
      <c r="S90" s="198">
        <v>0</v>
      </c>
      <c r="T90" s="199">
        <f t="shared" si="3"/>
        <v>0</v>
      </c>
      <c r="AR90" s="22" t="s">
        <v>1150</v>
      </c>
      <c r="AT90" s="22" t="s">
        <v>1135</v>
      </c>
      <c r="AU90" s="22" t="s">
        <v>1080</v>
      </c>
      <c r="AY90" s="22" t="s">
        <v>1132</v>
      </c>
      <c r="BE90" s="200">
        <f t="shared" si="4"/>
        <v>0</v>
      </c>
      <c r="BF90" s="200">
        <f t="shared" si="5"/>
        <v>0</v>
      </c>
      <c r="BG90" s="200">
        <f t="shared" si="6"/>
        <v>0</v>
      </c>
      <c r="BH90" s="200">
        <f t="shared" si="7"/>
        <v>0</v>
      </c>
      <c r="BI90" s="200">
        <f t="shared" si="8"/>
        <v>0</v>
      </c>
      <c r="BJ90" s="22" t="s">
        <v>1080</v>
      </c>
      <c r="BK90" s="200">
        <f t="shared" si="9"/>
        <v>0</v>
      </c>
      <c r="BL90" s="22" t="s">
        <v>1150</v>
      </c>
      <c r="BM90" s="22" t="s">
        <v>906</v>
      </c>
    </row>
    <row r="91" spans="2:65" s="1" customFormat="1" ht="16.5" customHeight="1">
      <c r="B91" s="39"/>
      <c r="C91" s="189" t="s">
        <v>1163</v>
      </c>
      <c r="D91" s="189" t="s">
        <v>1135</v>
      </c>
      <c r="E91" s="190" t="s">
        <v>907</v>
      </c>
      <c r="F91" s="191" t="s">
        <v>908</v>
      </c>
      <c r="G91" s="192" t="s">
        <v>700</v>
      </c>
      <c r="H91" s="193">
        <v>11</v>
      </c>
      <c r="I91" s="194"/>
      <c r="J91" s="195">
        <f t="shared" si="0"/>
        <v>0</v>
      </c>
      <c r="K91" s="191" t="s">
        <v>1022</v>
      </c>
      <c r="L91" s="59"/>
      <c r="M91" s="196" t="s">
        <v>1022</v>
      </c>
      <c r="N91" s="197" t="s">
        <v>1043</v>
      </c>
      <c r="O91" s="40"/>
      <c r="P91" s="198">
        <f t="shared" si="1"/>
        <v>0</v>
      </c>
      <c r="Q91" s="198">
        <v>0</v>
      </c>
      <c r="R91" s="198">
        <f t="shared" si="2"/>
        <v>0</v>
      </c>
      <c r="S91" s="198">
        <v>0</v>
      </c>
      <c r="T91" s="199">
        <f t="shared" si="3"/>
        <v>0</v>
      </c>
      <c r="AR91" s="22" t="s">
        <v>1150</v>
      </c>
      <c r="AT91" s="22" t="s">
        <v>1135</v>
      </c>
      <c r="AU91" s="22" t="s">
        <v>1080</v>
      </c>
      <c r="AY91" s="22" t="s">
        <v>1132</v>
      </c>
      <c r="BE91" s="200">
        <f t="shared" si="4"/>
        <v>0</v>
      </c>
      <c r="BF91" s="200">
        <f t="shared" si="5"/>
        <v>0</v>
      </c>
      <c r="BG91" s="200">
        <f t="shared" si="6"/>
        <v>0</v>
      </c>
      <c r="BH91" s="200">
        <f t="shared" si="7"/>
        <v>0</v>
      </c>
      <c r="BI91" s="200">
        <f t="shared" si="8"/>
        <v>0</v>
      </c>
      <c r="BJ91" s="22" t="s">
        <v>1080</v>
      </c>
      <c r="BK91" s="200">
        <f t="shared" si="9"/>
        <v>0</v>
      </c>
      <c r="BL91" s="22" t="s">
        <v>1150</v>
      </c>
      <c r="BM91" s="22" t="s">
        <v>909</v>
      </c>
    </row>
    <row r="92" spans="2:65" s="1" customFormat="1" ht="16.5" customHeight="1">
      <c r="B92" s="39"/>
      <c r="C92" s="189" t="s">
        <v>1166</v>
      </c>
      <c r="D92" s="189" t="s">
        <v>1135</v>
      </c>
      <c r="E92" s="190" t="s">
        <v>910</v>
      </c>
      <c r="F92" s="191" t="s">
        <v>911</v>
      </c>
      <c r="G92" s="192" t="s">
        <v>700</v>
      </c>
      <c r="H92" s="193">
        <v>11</v>
      </c>
      <c r="I92" s="194"/>
      <c r="J92" s="195">
        <f t="shared" si="0"/>
        <v>0</v>
      </c>
      <c r="K92" s="191" t="s">
        <v>1022</v>
      </c>
      <c r="L92" s="59"/>
      <c r="M92" s="196" t="s">
        <v>1022</v>
      </c>
      <c r="N92" s="197" t="s">
        <v>1043</v>
      </c>
      <c r="O92" s="40"/>
      <c r="P92" s="198">
        <f t="shared" si="1"/>
        <v>0</v>
      </c>
      <c r="Q92" s="198">
        <v>0</v>
      </c>
      <c r="R92" s="198">
        <f t="shared" si="2"/>
        <v>0</v>
      </c>
      <c r="S92" s="198">
        <v>0</v>
      </c>
      <c r="T92" s="199">
        <f t="shared" si="3"/>
        <v>0</v>
      </c>
      <c r="AR92" s="22" t="s">
        <v>1150</v>
      </c>
      <c r="AT92" s="22" t="s">
        <v>1135</v>
      </c>
      <c r="AU92" s="22" t="s">
        <v>1080</v>
      </c>
      <c r="AY92" s="22" t="s">
        <v>1132</v>
      </c>
      <c r="BE92" s="200">
        <f t="shared" si="4"/>
        <v>0</v>
      </c>
      <c r="BF92" s="200">
        <f t="shared" si="5"/>
        <v>0</v>
      </c>
      <c r="BG92" s="200">
        <f t="shared" si="6"/>
        <v>0</v>
      </c>
      <c r="BH92" s="200">
        <f t="shared" si="7"/>
        <v>0</v>
      </c>
      <c r="BI92" s="200">
        <f t="shared" si="8"/>
        <v>0</v>
      </c>
      <c r="BJ92" s="22" t="s">
        <v>1080</v>
      </c>
      <c r="BK92" s="200">
        <f t="shared" si="9"/>
        <v>0</v>
      </c>
      <c r="BL92" s="22" t="s">
        <v>1150</v>
      </c>
      <c r="BM92" s="22" t="s">
        <v>912</v>
      </c>
    </row>
    <row r="93" spans="2:65" s="1" customFormat="1" ht="16.5" customHeight="1">
      <c r="B93" s="39"/>
      <c r="C93" s="189" t="s">
        <v>1173</v>
      </c>
      <c r="D93" s="189" t="s">
        <v>1135</v>
      </c>
      <c r="E93" s="190" t="s">
        <v>913</v>
      </c>
      <c r="F93" s="191" t="s">
        <v>914</v>
      </c>
      <c r="G93" s="192" t="s">
        <v>1246</v>
      </c>
      <c r="H93" s="193">
        <v>52</v>
      </c>
      <c r="I93" s="194"/>
      <c r="J93" s="195">
        <f t="shared" si="0"/>
        <v>0</v>
      </c>
      <c r="K93" s="191" t="s">
        <v>1022</v>
      </c>
      <c r="L93" s="59"/>
      <c r="M93" s="196" t="s">
        <v>1022</v>
      </c>
      <c r="N93" s="197" t="s">
        <v>1043</v>
      </c>
      <c r="O93" s="40"/>
      <c r="P93" s="198">
        <f t="shared" si="1"/>
        <v>0</v>
      </c>
      <c r="Q93" s="198">
        <v>0</v>
      </c>
      <c r="R93" s="198">
        <f t="shared" si="2"/>
        <v>0</v>
      </c>
      <c r="S93" s="198">
        <v>0</v>
      </c>
      <c r="T93" s="199">
        <f t="shared" si="3"/>
        <v>0</v>
      </c>
      <c r="AR93" s="22" t="s">
        <v>1150</v>
      </c>
      <c r="AT93" s="22" t="s">
        <v>1135</v>
      </c>
      <c r="AU93" s="22" t="s">
        <v>1080</v>
      </c>
      <c r="AY93" s="22" t="s">
        <v>1132</v>
      </c>
      <c r="BE93" s="200">
        <f t="shared" si="4"/>
        <v>0</v>
      </c>
      <c r="BF93" s="200">
        <f t="shared" si="5"/>
        <v>0</v>
      </c>
      <c r="BG93" s="200">
        <f t="shared" si="6"/>
        <v>0</v>
      </c>
      <c r="BH93" s="200">
        <f t="shared" si="7"/>
        <v>0</v>
      </c>
      <c r="BI93" s="200">
        <f t="shared" si="8"/>
        <v>0</v>
      </c>
      <c r="BJ93" s="22" t="s">
        <v>1080</v>
      </c>
      <c r="BK93" s="200">
        <f t="shared" si="9"/>
        <v>0</v>
      </c>
      <c r="BL93" s="22" t="s">
        <v>1150</v>
      </c>
      <c r="BM93" s="22" t="s">
        <v>915</v>
      </c>
    </row>
    <row r="94" spans="2:65" s="1" customFormat="1" ht="16.5" customHeight="1">
      <c r="B94" s="39"/>
      <c r="C94" s="189" t="s">
        <v>1179</v>
      </c>
      <c r="D94" s="189" t="s">
        <v>1135</v>
      </c>
      <c r="E94" s="190" t="s">
        <v>916</v>
      </c>
      <c r="F94" s="191" t="s">
        <v>917</v>
      </c>
      <c r="G94" s="192" t="s">
        <v>1246</v>
      </c>
      <c r="H94" s="193">
        <v>290</v>
      </c>
      <c r="I94" s="194"/>
      <c r="J94" s="195">
        <f t="shared" si="0"/>
        <v>0</v>
      </c>
      <c r="K94" s="191" t="s">
        <v>1022</v>
      </c>
      <c r="L94" s="59"/>
      <c r="M94" s="196" t="s">
        <v>1022</v>
      </c>
      <c r="N94" s="197" t="s">
        <v>1043</v>
      </c>
      <c r="O94" s="40"/>
      <c r="P94" s="198">
        <f t="shared" si="1"/>
        <v>0</v>
      </c>
      <c r="Q94" s="198">
        <v>0</v>
      </c>
      <c r="R94" s="198">
        <f t="shared" si="2"/>
        <v>0</v>
      </c>
      <c r="S94" s="198">
        <v>0</v>
      </c>
      <c r="T94" s="199">
        <f t="shared" si="3"/>
        <v>0</v>
      </c>
      <c r="AR94" s="22" t="s">
        <v>1150</v>
      </c>
      <c r="AT94" s="22" t="s">
        <v>1135</v>
      </c>
      <c r="AU94" s="22" t="s">
        <v>1080</v>
      </c>
      <c r="AY94" s="22" t="s">
        <v>1132</v>
      </c>
      <c r="BE94" s="200">
        <f t="shared" si="4"/>
        <v>0</v>
      </c>
      <c r="BF94" s="200">
        <f t="shared" si="5"/>
        <v>0</v>
      </c>
      <c r="BG94" s="200">
        <f t="shared" si="6"/>
        <v>0</v>
      </c>
      <c r="BH94" s="200">
        <f t="shared" si="7"/>
        <v>0</v>
      </c>
      <c r="BI94" s="200">
        <f t="shared" si="8"/>
        <v>0</v>
      </c>
      <c r="BJ94" s="22" t="s">
        <v>1080</v>
      </c>
      <c r="BK94" s="200">
        <f t="shared" si="9"/>
        <v>0</v>
      </c>
      <c r="BL94" s="22" t="s">
        <v>1150</v>
      </c>
      <c r="BM94" s="22" t="s">
        <v>918</v>
      </c>
    </row>
    <row r="95" spans="2:65" s="1" customFormat="1" ht="16.5" customHeight="1">
      <c r="B95" s="39"/>
      <c r="C95" s="189" t="s">
        <v>1185</v>
      </c>
      <c r="D95" s="189" t="s">
        <v>1135</v>
      </c>
      <c r="E95" s="190" t="s">
        <v>919</v>
      </c>
      <c r="F95" s="191" t="s">
        <v>920</v>
      </c>
      <c r="G95" s="192" t="s">
        <v>1246</v>
      </c>
      <c r="H95" s="193">
        <v>16.5</v>
      </c>
      <c r="I95" s="194"/>
      <c r="J95" s="195">
        <f t="shared" si="0"/>
        <v>0</v>
      </c>
      <c r="K95" s="191" t="s">
        <v>1022</v>
      </c>
      <c r="L95" s="59"/>
      <c r="M95" s="196" t="s">
        <v>1022</v>
      </c>
      <c r="N95" s="197" t="s">
        <v>1043</v>
      </c>
      <c r="O95" s="40"/>
      <c r="P95" s="198">
        <f t="shared" si="1"/>
        <v>0</v>
      </c>
      <c r="Q95" s="198">
        <v>0</v>
      </c>
      <c r="R95" s="198">
        <f t="shared" si="2"/>
        <v>0</v>
      </c>
      <c r="S95" s="198">
        <v>0</v>
      </c>
      <c r="T95" s="199">
        <f t="shared" si="3"/>
        <v>0</v>
      </c>
      <c r="AR95" s="22" t="s">
        <v>1150</v>
      </c>
      <c r="AT95" s="22" t="s">
        <v>1135</v>
      </c>
      <c r="AU95" s="22" t="s">
        <v>1080</v>
      </c>
      <c r="AY95" s="22" t="s">
        <v>1132</v>
      </c>
      <c r="BE95" s="200">
        <f t="shared" si="4"/>
        <v>0</v>
      </c>
      <c r="BF95" s="200">
        <f t="shared" si="5"/>
        <v>0</v>
      </c>
      <c r="BG95" s="200">
        <f t="shared" si="6"/>
        <v>0</v>
      </c>
      <c r="BH95" s="200">
        <f t="shared" si="7"/>
        <v>0</v>
      </c>
      <c r="BI95" s="200">
        <f t="shared" si="8"/>
        <v>0</v>
      </c>
      <c r="BJ95" s="22" t="s">
        <v>1080</v>
      </c>
      <c r="BK95" s="200">
        <f t="shared" si="9"/>
        <v>0</v>
      </c>
      <c r="BL95" s="22" t="s">
        <v>1150</v>
      </c>
      <c r="BM95" s="22" t="s">
        <v>921</v>
      </c>
    </row>
    <row r="96" spans="2:65" s="1" customFormat="1" ht="16.5" customHeight="1">
      <c r="B96" s="39"/>
      <c r="C96" s="189" t="s">
        <v>1191</v>
      </c>
      <c r="D96" s="189" t="s">
        <v>1135</v>
      </c>
      <c r="E96" s="190" t="s">
        <v>922</v>
      </c>
      <c r="F96" s="191" t="s">
        <v>889</v>
      </c>
      <c r="G96" s="192" t="s">
        <v>1246</v>
      </c>
      <c r="H96" s="193">
        <v>290</v>
      </c>
      <c r="I96" s="194"/>
      <c r="J96" s="195">
        <f t="shared" si="0"/>
        <v>0</v>
      </c>
      <c r="K96" s="191" t="s">
        <v>1022</v>
      </c>
      <c r="L96" s="59"/>
      <c r="M96" s="196" t="s">
        <v>1022</v>
      </c>
      <c r="N96" s="197" t="s">
        <v>1043</v>
      </c>
      <c r="O96" s="40"/>
      <c r="P96" s="198">
        <f t="shared" si="1"/>
        <v>0</v>
      </c>
      <c r="Q96" s="198">
        <v>0</v>
      </c>
      <c r="R96" s="198">
        <f t="shared" si="2"/>
        <v>0</v>
      </c>
      <c r="S96" s="198">
        <v>0</v>
      </c>
      <c r="T96" s="199">
        <f t="shared" si="3"/>
        <v>0</v>
      </c>
      <c r="AR96" s="22" t="s">
        <v>1150</v>
      </c>
      <c r="AT96" s="22" t="s">
        <v>1135</v>
      </c>
      <c r="AU96" s="22" t="s">
        <v>1080</v>
      </c>
      <c r="AY96" s="22" t="s">
        <v>1132</v>
      </c>
      <c r="BE96" s="200">
        <f t="shared" si="4"/>
        <v>0</v>
      </c>
      <c r="BF96" s="200">
        <f t="shared" si="5"/>
        <v>0</v>
      </c>
      <c r="BG96" s="200">
        <f t="shared" si="6"/>
        <v>0</v>
      </c>
      <c r="BH96" s="200">
        <f t="shared" si="7"/>
        <v>0</v>
      </c>
      <c r="BI96" s="200">
        <f t="shared" si="8"/>
        <v>0</v>
      </c>
      <c r="BJ96" s="22" t="s">
        <v>1080</v>
      </c>
      <c r="BK96" s="200">
        <f t="shared" si="9"/>
        <v>0</v>
      </c>
      <c r="BL96" s="22" t="s">
        <v>1150</v>
      </c>
      <c r="BM96" s="22" t="s">
        <v>923</v>
      </c>
    </row>
    <row r="97" spans="2:65" s="1" customFormat="1" ht="16.5" customHeight="1">
      <c r="B97" s="39"/>
      <c r="C97" s="189" t="s">
        <v>1257</v>
      </c>
      <c r="D97" s="189" t="s">
        <v>1135</v>
      </c>
      <c r="E97" s="190" t="s">
        <v>924</v>
      </c>
      <c r="F97" s="191" t="s">
        <v>925</v>
      </c>
      <c r="G97" s="192" t="s">
        <v>1246</v>
      </c>
      <c r="H97" s="193">
        <v>50</v>
      </c>
      <c r="I97" s="194"/>
      <c r="J97" s="195">
        <f t="shared" si="0"/>
        <v>0</v>
      </c>
      <c r="K97" s="191" t="s">
        <v>1022</v>
      </c>
      <c r="L97" s="59"/>
      <c r="M97" s="196" t="s">
        <v>1022</v>
      </c>
      <c r="N97" s="197" t="s">
        <v>1043</v>
      </c>
      <c r="O97" s="40"/>
      <c r="P97" s="198">
        <f t="shared" si="1"/>
        <v>0</v>
      </c>
      <c r="Q97" s="198">
        <v>0</v>
      </c>
      <c r="R97" s="198">
        <f t="shared" si="2"/>
        <v>0</v>
      </c>
      <c r="S97" s="198">
        <v>0</v>
      </c>
      <c r="T97" s="199">
        <f t="shared" si="3"/>
        <v>0</v>
      </c>
      <c r="AR97" s="22" t="s">
        <v>1150</v>
      </c>
      <c r="AT97" s="22" t="s">
        <v>1135</v>
      </c>
      <c r="AU97" s="22" t="s">
        <v>1080</v>
      </c>
      <c r="AY97" s="22" t="s">
        <v>1132</v>
      </c>
      <c r="BE97" s="200">
        <f t="shared" si="4"/>
        <v>0</v>
      </c>
      <c r="BF97" s="200">
        <f t="shared" si="5"/>
        <v>0</v>
      </c>
      <c r="BG97" s="200">
        <f t="shared" si="6"/>
        <v>0</v>
      </c>
      <c r="BH97" s="200">
        <f t="shared" si="7"/>
        <v>0</v>
      </c>
      <c r="BI97" s="200">
        <f t="shared" si="8"/>
        <v>0</v>
      </c>
      <c r="BJ97" s="22" t="s">
        <v>1080</v>
      </c>
      <c r="BK97" s="200">
        <f t="shared" si="9"/>
        <v>0</v>
      </c>
      <c r="BL97" s="22" t="s">
        <v>1150</v>
      </c>
      <c r="BM97" s="22" t="s">
        <v>926</v>
      </c>
    </row>
    <row r="98" spans="2:65" s="1" customFormat="1" ht="16.5" customHeight="1">
      <c r="B98" s="39"/>
      <c r="C98" s="189" t="s">
        <v>1261</v>
      </c>
      <c r="D98" s="189" t="s">
        <v>1135</v>
      </c>
      <c r="E98" s="190" t="s">
        <v>927</v>
      </c>
      <c r="F98" s="191" t="s">
        <v>928</v>
      </c>
      <c r="G98" s="192" t="s">
        <v>1254</v>
      </c>
      <c r="H98" s="193">
        <v>101.6</v>
      </c>
      <c r="I98" s="194"/>
      <c r="J98" s="195">
        <f t="shared" si="0"/>
        <v>0</v>
      </c>
      <c r="K98" s="191" t="s">
        <v>1022</v>
      </c>
      <c r="L98" s="59"/>
      <c r="M98" s="196" t="s">
        <v>1022</v>
      </c>
      <c r="N98" s="197" t="s">
        <v>1043</v>
      </c>
      <c r="O98" s="40"/>
      <c r="P98" s="198">
        <f t="shared" si="1"/>
        <v>0</v>
      </c>
      <c r="Q98" s="198">
        <v>0</v>
      </c>
      <c r="R98" s="198">
        <f t="shared" si="2"/>
        <v>0</v>
      </c>
      <c r="S98" s="198">
        <v>0</v>
      </c>
      <c r="T98" s="199">
        <f t="shared" si="3"/>
        <v>0</v>
      </c>
      <c r="AR98" s="22" t="s">
        <v>1150</v>
      </c>
      <c r="AT98" s="22" t="s">
        <v>1135</v>
      </c>
      <c r="AU98" s="22" t="s">
        <v>1080</v>
      </c>
      <c r="AY98" s="22" t="s">
        <v>1132</v>
      </c>
      <c r="BE98" s="200">
        <f t="shared" si="4"/>
        <v>0</v>
      </c>
      <c r="BF98" s="200">
        <f t="shared" si="5"/>
        <v>0</v>
      </c>
      <c r="BG98" s="200">
        <f t="shared" si="6"/>
        <v>0</v>
      </c>
      <c r="BH98" s="200">
        <f t="shared" si="7"/>
        <v>0</v>
      </c>
      <c r="BI98" s="200">
        <f t="shared" si="8"/>
        <v>0</v>
      </c>
      <c r="BJ98" s="22" t="s">
        <v>1080</v>
      </c>
      <c r="BK98" s="200">
        <f t="shared" si="9"/>
        <v>0</v>
      </c>
      <c r="BL98" s="22" t="s">
        <v>1150</v>
      </c>
      <c r="BM98" s="22" t="s">
        <v>929</v>
      </c>
    </row>
    <row r="99" spans="2:65" s="1" customFormat="1" ht="16.5" customHeight="1">
      <c r="B99" s="39"/>
      <c r="C99" s="189" t="s">
        <v>1011</v>
      </c>
      <c r="D99" s="189" t="s">
        <v>1135</v>
      </c>
      <c r="E99" s="190" t="s">
        <v>930</v>
      </c>
      <c r="F99" s="191" t="s">
        <v>931</v>
      </c>
      <c r="G99" s="192" t="s">
        <v>1254</v>
      </c>
      <c r="H99" s="193">
        <v>35</v>
      </c>
      <c r="I99" s="194"/>
      <c r="J99" s="195">
        <f t="shared" si="0"/>
        <v>0</v>
      </c>
      <c r="K99" s="191" t="s">
        <v>1022</v>
      </c>
      <c r="L99" s="59"/>
      <c r="M99" s="196" t="s">
        <v>1022</v>
      </c>
      <c r="N99" s="197" t="s">
        <v>1043</v>
      </c>
      <c r="O99" s="40"/>
      <c r="P99" s="198">
        <f t="shared" si="1"/>
        <v>0</v>
      </c>
      <c r="Q99" s="198">
        <v>0</v>
      </c>
      <c r="R99" s="198">
        <f t="shared" si="2"/>
        <v>0</v>
      </c>
      <c r="S99" s="198">
        <v>0</v>
      </c>
      <c r="T99" s="199">
        <f t="shared" si="3"/>
        <v>0</v>
      </c>
      <c r="AR99" s="22" t="s">
        <v>1150</v>
      </c>
      <c r="AT99" s="22" t="s">
        <v>1135</v>
      </c>
      <c r="AU99" s="22" t="s">
        <v>1080</v>
      </c>
      <c r="AY99" s="22" t="s">
        <v>1132</v>
      </c>
      <c r="BE99" s="200">
        <f t="shared" si="4"/>
        <v>0</v>
      </c>
      <c r="BF99" s="200">
        <f t="shared" si="5"/>
        <v>0</v>
      </c>
      <c r="BG99" s="200">
        <f t="shared" si="6"/>
        <v>0</v>
      </c>
      <c r="BH99" s="200">
        <f t="shared" si="7"/>
        <v>0</v>
      </c>
      <c r="BI99" s="200">
        <f t="shared" si="8"/>
        <v>0</v>
      </c>
      <c r="BJ99" s="22" t="s">
        <v>1080</v>
      </c>
      <c r="BK99" s="200">
        <f t="shared" si="9"/>
        <v>0</v>
      </c>
      <c r="BL99" s="22" t="s">
        <v>1150</v>
      </c>
      <c r="BM99" s="22" t="s">
        <v>932</v>
      </c>
    </row>
    <row r="100" spans="2:65" s="1" customFormat="1" ht="16.5" customHeight="1">
      <c r="B100" s="39"/>
      <c r="C100" s="189" t="s">
        <v>1268</v>
      </c>
      <c r="D100" s="189" t="s">
        <v>1135</v>
      </c>
      <c r="E100" s="190" t="s">
        <v>933</v>
      </c>
      <c r="F100" s="191" t="s">
        <v>934</v>
      </c>
      <c r="G100" s="192" t="s">
        <v>1254</v>
      </c>
      <c r="H100" s="193">
        <v>35</v>
      </c>
      <c r="I100" s="194"/>
      <c r="J100" s="195">
        <f t="shared" si="0"/>
        <v>0</v>
      </c>
      <c r="K100" s="191" t="s">
        <v>1022</v>
      </c>
      <c r="L100" s="59"/>
      <c r="M100" s="196" t="s">
        <v>1022</v>
      </c>
      <c r="N100" s="197" t="s">
        <v>1043</v>
      </c>
      <c r="O100" s="40"/>
      <c r="P100" s="198">
        <f t="shared" si="1"/>
        <v>0</v>
      </c>
      <c r="Q100" s="198">
        <v>0</v>
      </c>
      <c r="R100" s="198">
        <f t="shared" si="2"/>
        <v>0</v>
      </c>
      <c r="S100" s="198">
        <v>0</v>
      </c>
      <c r="T100" s="199">
        <f t="shared" si="3"/>
        <v>0</v>
      </c>
      <c r="AR100" s="22" t="s">
        <v>1150</v>
      </c>
      <c r="AT100" s="22" t="s">
        <v>1135</v>
      </c>
      <c r="AU100" s="22" t="s">
        <v>1080</v>
      </c>
      <c r="AY100" s="22" t="s">
        <v>1132</v>
      </c>
      <c r="BE100" s="200">
        <f t="shared" si="4"/>
        <v>0</v>
      </c>
      <c r="BF100" s="200">
        <f t="shared" si="5"/>
        <v>0</v>
      </c>
      <c r="BG100" s="200">
        <f t="shared" si="6"/>
        <v>0</v>
      </c>
      <c r="BH100" s="200">
        <f t="shared" si="7"/>
        <v>0</v>
      </c>
      <c r="BI100" s="200">
        <f t="shared" si="8"/>
        <v>0</v>
      </c>
      <c r="BJ100" s="22" t="s">
        <v>1080</v>
      </c>
      <c r="BK100" s="200">
        <f t="shared" si="9"/>
        <v>0</v>
      </c>
      <c r="BL100" s="22" t="s">
        <v>1150</v>
      </c>
      <c r="BM100" s="22" t="s">
        <v>935</v>
      </c>
    </row>
    <row r="101" spans="2:65" s="1" customFormat="1" ht="16.5" customHeight="1">
      <c r="B101" s="39"/>
      <c r="C101" s="189" t="s">
        <v>1272</v>
      </c>
      <c r="D101" s="189" t="s">
        <v>1135</v>
      </c>
      <c r="E101" s="190" t="s">
        <v>936</v>
      </c>
      <c r="F101" s="191" t="s">
        <v>937</v>
      </c>
      <c r="G101" s="192" t="s">
        <v>1254</v>
      </c>
      <c r="H101" s="193">
        <v>35</v>
      </c>
      <c r="I101" s="194"/>
      <c r="J101" s="195">
        <f t="shared" si="0"/>
        <v>0</v>
      </c>
      <c r="K101" s="191" t="s">
        <v>1022</v>
      </c>
      <c r="L101" s="59"/>
      <c r="M101" s="196" t="s">
        <v>1022</v>
      </c>
      <c r="N101" s="197" t="s">
        <v>1043</v>
      </c>
      <c r="O101" s="40"/>
      <c r="P101" s="198">
        <f t="shared" si="1"/>
        <v>0</v>
      </c>
      <c r="Q101" s="198">
        <v>0</v>
      </c>
      <c r="R101" s="198">
        <f t="shared" si="2"/>
        <v>0</v>
      </c>
      <c r="S101" s="198">
        <v>0</v>
      </c>
      <c r="T101" s="199">
        <f t="shared" si="3"/>
        <v>0</v>
      </c>
      <c r="AR101" s="22" t="s">
        <v>1150</v>
      </c>
      <c r="AT101" s="22" t="s">
        <v>1135</v>
      </c>
      <c r="AU101" s="22" t="s">
        <v>1080</v>
      </c>
      <c r="AY101" s="22" t="s">
        <v>1132</v>
      </c>
      <c r="BE101" s="200">
        <f t="shared" si="4"/>
        <v>0</v>
      </c>
      <c r="BF101" s="200">
        <f t="shared" si="5"/>
        <v>0</v>
      </c>
      <c r="BG101" s="200">
        <f t="shared" si="6"/>
        <v>0</v>
      </c>
      <c r="BH101" s="200">
        <f t="shared" si="7"/>
        <v>0</v>
      </c>
      <c r="BI101" s="200">
        <f t="shared" si="8"/>
        <v>0</v>
      </c>
      <c r="BJ101" s="22" t="s">
        <v>1080</v>
      </c>
      <c r="BK101" s="200">
        <f t="shared" si="9"/>
        <v>0</v>
      </c>
      <c r="BL101" s="22" t="s">
        <v>1150</v>
      </c>
      <c r="BM101" s="22" t="s">
        <v>938</v>
      </c>
    </row>
    <row r="102" spans="2:65" s="1" customFormat="1" ht="16.5" customHeight="1">
      <c r="B102" s="39"/>
      <c r="C102" s="189" t="s">
        <v>1276</v>
      </c>
      <c r="D102" s="189" t="s">
        <v>1135</v>
      </c>
      <c r="E102" s="190" t="s">
        <v>939</v>
      </c>
      <c r="F102" s="191" t="s">
        <v>940</v>
      </c>
      <c r="G102" s="192" t="s">
        <v>700</v>
      </c>
      <c r="H102" s="193">
        <v>28</v>
      </c>
      <c r="I102" s="194"/>
      <c r="J102" s="195">
        <f t="shared" si="0"/>
        <v>0</v>
      </c>
      <c r="K102" s="191" t="s">
        <v>1022</v>
      </c>
      <c r="L102" s="59"/>
      <c r="M102" s="196" t="s">
        <v>1022</v>
      </c>
      <c r="N102" s="197" t="s">
        <v>1043</v>
      </c>
      <c r="O102" s="40"/>
      <c r="P102" s="198">
        <f t="shared" si="1"/>
        <v>0</v>
      </c>
      <c r="Q102" s="198">
        <v>0</v>
      </c>
      <c r="R102" s="198">
        <f t="shared" si="2"/>
        <v>0</v>
      </c>
      <c r="S102" s="198">
        <v>0</v>
      </c>
      <c r="T102" s="199">
        <f t="shared" si="3"/>
        <v>0</v>
      </c>
      <c r="AR102" s="22" t="s">
        <v>1150</v>
      </c>
      <c r="AT102" s="22" t="s">
        <v>1135</v>
      </c>
      <c r="AU102" s="22" t="s">
        <v>1080</v>
      </c>
      <c r="AY102" s="22" t="s">
        <v>1132</v>
      </c>
      <c r="BE102" s="200">
        <f t="shared" si="4"/>
        <v>0</v>
      </c>
      <c r="BF102" s="200">
        <f t="shared" si="5"/>
        <v>0</v>
      </c>
      <c r="BG102" s="200">
        <f t="shared" si="6"/>
        <v>0</v>
      </c>
      <c r="BH102" s="200">
        <f t="shared" si="7"/>
        <v>0</v>
      </c>
      <c r="BI102" s="200">
        <f t="shared" si="8"/>
        <v>0</v>
      </c>
      <c r="BJ102" s="22" t="s">
        <v>1080</v>
      </c>
      <c r="BK102" s="200">
        <f t="shared" si="9"/>
        <v>0</v>
      </c>
      <c r="BL102" s="22" t="s">
        <v>1150</v>
      </c>
      <c r="BM102" s="22" t="s">
        <v>941</v>
      </c>
    </row>
    <row r="103" spans="2:65" s="1" customFormat="1" ht="16.5" customHeight="1">
      <c r="B103" s="39"/>
      <c r="C103" s="189" t="s">
        <v>1281</v>
      </c>
      <c r="D103" s="189" t="s">
        <v>1135</v>
      </c>
      <c r="E103" s="190" t="s">
        <v>942</v>
      </c>
      <c r="F103" s="191" t="s">
        <v>943</v>
      </c>
      <c r="G103" s="192" t="s">
        <v>1254</v>
      </c>
      <c r="H103" s="193">
        <v>11</v>
      </c>
      <c r="I103" s="194"/>
      <c r="J103" s="195">
        <f t="shared" si="0"/>
        <v>0</v>
      </c>
      <c r="K103" s="191" t="s">
        <v>1022</v>
      </c>
      <c r="L103" s="59"/>
      <c r="M103" s="196" t="s">
        <v>1022</v>
      </c>
      <c r="N103" s="197" t="s">
        <v>1043</v>
      </c>
      <c r="O103" s="40"/>
      <c r="P103" s="198">
        <f t="shared" si="1"/>
        <v>0</v>
      </c>
      <c r="Q103" s="198">
        <v>0</v>
      </c>
      <c r="R103" s="198">
        <f t="shared" si="2"/>
        <v>0</v>
      </c>
      <c r="S103" s="198">
        <v>0</v>
      </c>
      <c r="T103" s="199">
        <f t="shared" si="3"/>
        <v>0</v>
      </c>
      <c r="AR103" s="22" t="s">
        <v>1150</v>
      </c>
      <c r="AT103" s="22" t="s">
        <v>1135</v>
      </c>
      <c r="AU103" s="22" t="s">
        <v>1080</v>
      </c>
      <c r="AY103" s="22" t="s">
        <v>1132</v>
      </c>
      <c r="BE103" s="200">
        <f t="shared" si="4"/>
        <v>0</v>
      </c>
      <c r="BF103" s="200">
        <f t="shared" si="5"/>
        <v>0</v>
      </c>
      <c r="BG103" s="200">
        <f t="shared" si="6"/>
        <v>0</v>
      </c>
      <c r="BH103" s="200">
        <f t="shared" si="7"/>
        <v>0</v>
      </c>
      <c r="BI103" s="200">
        <f t="shared" si="8"/>
        <v>0</v>
      </c>
      <c r="BJ103" s="22" t="s">
        <v>1080</v>
      </c>
      <c r="BK103" s="200">
        <f t="shared" si="9"/>
        <v>0</v>
      </c>
      <c r="BL103" s="22" t="s">
        <v>1150</v>
      </c>
      <c r="BM103" s="22" t="s">
        <v>944</v>
      </c>
    </row>
    <row r="104" spans="2:65" s="1" customFormat="1" ht="16.5" customHeight="1">
      <c r="B104" s="39"/>
      <c r="C104" s="189" t="s">
        <v>1285</v>
      </c>
      <c r="D104" s="189" t="s">
        <v>1135</v>
      </c>
      <c r="E104" s="190" t="s">
        <v>945</v>
      </c>
      <c r="F104" s="191" t="s">
        <v>946</v>
      </c>
      <c r="G104" s="192" t="s">
        <v>1148</v>
      </c>
      <c r="H104" s="193">
        <v>1</v>
      </c>
      <c r="I104" s="194"/>
      <c r="J104" s="195">
        <f t="shared" si="0"/>
        <v>0</v>
      </c>
      <c r="K104" s="191" t="s">
        <v>1022</v>
      </c>
      <c r="L104" s="59"/>
      <c r="M104" s="196" t="s">
        <v>1022</v>
      </c>
      <c r="N104" s="197" t="s">
        <v>1043</v>
      </c>
      <c r="O104" s="40"/>
      <c r="P104" s="198">
        <f t="shared" si="1"/>
        <v>0</v>
      </c>
      <c r="Q104" s="198">
        <v>0</v>
      </c>
      <c r="R104" s="198">
        <f t="shared" si="2"/>
        <v>0</v>
      </c>
      <c r="S104" s="198">
        <v>0</v>
      </c>
      <c r="T104" s="199">
        <f t="shared" si="3"/>
        <v>0</v>
      </c>
      <c r="AR104" s="22" t="s">
        <v>1150</v>
      </c>
      <c r="AT104" s="22" t="s">
        <v>1135</v>
      </c>
      <c r="AU104" s="22" t="s">
        <v>1080</v>
      </c>
      <c r="AY104" s="22" t="s">
        <v>1132</v>
      </c>
      <c r="BE104" s="200">
        <f t="shared" si="4"/>
        <v>0</v>
      </c>
      <c r="BF104" s="200">
        <f t="shared" si="5"/>
        <v>0</v>
      </c>
      <c r="BG104" s="200">
        <f t="shared" si="6"/>
        <v>0</v>
      </c>
      <c r="BH104" s="200">
        <f t="shared" si="7"/>
        <v>0</v>
      </c>
      <c r="BI104" s="200">
        <f t="shared" si="8"/>
        <v>0</v>
      </c>
      <c r="BJ104" s="22" t="s">
        <v>1080</v>
      </c>
      <c r="BK104" s="200">
        <f t="shared" si="9"/>
        <v>0</v>
      </c>
      <c r="BL104" s="22" t="s">
        <v>1150</v>
      </c>
      <c r="BM104" s="22" t="s">
        <v>947</v>
      </c>
    </row>
    <row r="105" spans="2:63" s="10" customFormat="1" ht="36.75" customHeight="1">
      <c r="B105" s="173"/>
      <c r="C105" s="174"/>
      <c r="D105" s="175" t="s">
        <v>1071</v>
      </c>
      <c r="E105" s="176" t="s">
        <v>1145</v>
      </c>
      <c r="F105" s="176" t="s">
        <v>948</v>
      </c>
      <c r="G105" s="174"/>
      <c r="H105" s="174"/>
      <c r="I105" s="177"/>
      <c r="J105" s="178">
        <f>BK105</f>
        <v>0</v>
      </c>
      <c r="K105" s="174"/>
      <c r="L105" s="179"/>
      <c r="M105" s="180"/>
      <c r="N105" s="181"/>
      <c r="O105" s="181"/>
      <c r="P105" s="182">
        <f>SUM(P106:P118)</f>
        <v>0</v>
      </c>
      <c r="Q105" s="181"/>
      <c r="R105" s="182">
        <f>SUM(R106:R118)</f>
        <v>0</v>
      </c>
      <c r="S105" s="181"/>
      <c r="T105" s="183">
        <f>SUM(T106:T118)</f>
        <v>0</v>
      </c>
      <c r="AR105" s="184" t="s">
        <v>1080</v>
      </c>
      <c r="AT105" s="185" t="s">
        <v>1071</v>
      </c>
      <c r="AU105" s="185" t="s">
        <v>1072</v>
      </c>
      <c r="AY105" s="184" t="s">
        <v>1132</v>
      </c>
      <c r="BK105" s="186">
        <f>SUM(BK106:BK118)</f>
        <v>0</v>
      </c>
    </row>
    <row r="106" spans="2:65" s="1" customFormat="1" ht="16.5" customHeight="1">
      <c r="B106" s="39"/>
      <c r="C106" s="189" t="s">
        <v>1010</v>
      </c>
      <c r="D106" s="189" t="s">
        <v>1135</v>
      </c>
      <c r="E106" s="190" t="s">
        <v>949</v>
      </c>
      <c r="F106" s="191" t="s">
        <v>950</v>
      </c>
      <c r="G106" s="192" t="s">
        <v>700</v>
      </c>
      <c r="H106" s="193">
        <v>11</v>
      </c>
      <c r="I106" s="194"/>
      <c r="J106" s="195">
        <f aca="true" t="shared" si="10" ref="J106:J118">ROUND(I106*H106,2)</f>
        <v>0</v>
      </c>
      <c r="K106" s="191" t="s">
        <v>1022</v>
      </c>
      <c r="L106" s="59"/>
      <c r="M106" s="196" t="s">
        <v>1022</v>
      </c>
      <c r="N106" s="197" t="s">
        <v>1043</v>
      </c>
      <c r="O106" s="40"/>
      <c r="P106" s="198">
        <f aca="true" t="shared" si="11" ref="P106:P118">O106*H106</f>
        <v>0</v>
      </c>
      <c r="Q106" s="198">
        <v>0</v>
      </c>
      <c r="R106" s="198">
        <f aca="true" t="shared" si="12" ref="R106:R118">Q106*H106</f>
        <v>0</v>
      </c>
      <c r="S106" s="198">
        <v>0</v>
      </c>
      <c r="T106" s="199">
        <f aca="true" t="shared" si="13" ref="T106:T118">S106*H106</f>
        <v>0</v>
      </c>
      <c r="AR106" s="22" t="s">
        <v>1150</v>
      </c>
      <c r="AT106" s="22" t="s">
        <v>1135</v>
      </c>
      <c r="AU106" s="22" t="s">
        <v>1080</v>
      </c>
      <c r="AY106" s="22" t="s">
        <v>1132</v>
      </c>
      <c r="BE106" s="200">
        <f aca="true" t="shared" si="14" ref="BE106:BE118">IF(N106="základní",J106,0)</f>
        <v>0</v>
      </c>
      <c r="BF106" s="200">
        <f aca="true" t="shared" si="15" ref="BF106:BF118">IF(N106="snížená",J106,0)</f>
        <v>0</v>
      </c>
      <c r="BG106" s="200">
        <f aca="true" t="shared" si="16" ref="BG106:BG118">IF(N106="zákl. přenesená",J106,0)</f>
        <v>0</v>
      </c>
      <c r="BH106" s="200">
        <f aca="true" t="shared" si="17" ref="BH106:BH118">IF(N106="sníž. přenesená",J106,0)</f>
        <v>0</v>
      </c>
      <c r="BI106" s="200">
        <f aca="true" t="shared" si="18" ref="BI106:BI118">IF(N106="nulová",J106,0)</f>
        <v>0</v>
      </c>
      <c r="BJ106" s="22" t="s">
        <v>1080</v>
      </c>
      <c r="BK106" s="200">
        <f aca="true" t="shared" si="19" ref="BK106:BK118">ROUND(I106*H106,2)</f>
        <v>0</v>
      </c>
      <c r="BL106" s="22" t="s">
        <v>1150</v>
      </c>
      <c r="BM106" s="22" t="s">
        <v>951</v>
      </c>
    </row>
    <row r="107" spans="2:65" s="1" customFormat="1" ht="16.5" customHeight="1">
      <c r="B107" s="39"/>
      <c r="C107" s="189" t="s">
        <v>514</v>
      </c>
      <c r="D107" s="189" t="s">
        <v>1135</v>
      </c>
      <c r="E107" s="190" t="s">
        <v>952</v>
      </c>
      <c r="F107" s="191" t="s">
        <v>953</v>
      </c>
      <c r="G107" s="192" t="s">
        <v>700</v>
      </c>
      <c r="H107" s="193">
        <v>11</v>
      </c>
      <c r="I107" s="194"/>
      <c r="J107" s="195">
        <f t="shared" si="10"/>
        <v>0</v>
      </c>
      <c r="K107" s="191" t="s">
        <v>1022</v>
      </c>
      <c r="L107" s="59"/>
      <c r="M107" s="196" t="s">
        <v>1022</v>
      </c>
      <c r="N107" s="197" t="s">
        <v>1043</v>
      </c>
      <c r="O107" s="40"/>
      <c r="P107" s="198">
        <f t="shared" si="11"/>
        <v>0</v>
      </c>
      <c r="Q107" s="198">
        <v>0</v>
      </c>
      <c r="R107" s="198">
        <f t="shared" si="12"/>
        <v>0</v>
      </c>
      <c r="S107" s="198">
        <v>0</v>
      </c>
      <c r="T107" s="199">
        <f t="shared" si="13"/>
        <v>0</v>
      </c>
      <c r="AR107" s="22" t="s">
        <v>1150</v>
      </c>
      <c r="AT107" s="22" t="s">
        <v>1135</v>
      </c>
      <c r="AU107" s="22" t="s">
        <v>1080</v>
      </c>
      <c r="AY107" s="22" t="s">
        <v>1132</v>
      </c>
      <c r="BE107" s="200">
        <f t="shared" si="14"/>
        <v>0</v>
      </c>
      <c r="BF107" s="200">
        <f t="shared" si="15"/>
        <v>0</v>
      </c>
      <c r="BG107" s="200">
        <f t="shared" si="16"/>
        <v>0</v>
      </c>
      <c r="BH107" s="200">
        <f t="shared" si="17"/>
        <v>0</v>
      </c>
      <c r="BI107" s="200">
        <f t="shared" si="18"/>
        <v>0</v>
      </c>
      <c r="BJ107" s="22" t="s">
        <v>1080</v>
      </c>
      <c r="BK107" s="200">
        <f t="shared" si="19"/>
        <v>0</v>
      </c>
      <c r="BL107" s="22" t="s">
        <v>1150</v>
      </c>
      <c r="BM107" s="22" t="s">
        <v>954</v>
      </c>
    </row>
    <row r="108" spans="2:65" s="1" customFormat="1" ht="16.5" customHeight="1">
      <c r="B108" s="39"/>
      <c r="C108" s="189" t="s">
        <v>520</v>
      </c>
      <c r="D108" s="189" t="s">
        <v>1135</v>
      </c>
      <c r="E108" s="190" t="s">
        <v>955</v>
      </c>
      <c r="F108" s="191" t="s">
        <v>956</v>
      </c>
      <c r="G108" s="192" t="s">
        <v>700</v>
      </c>
      <c r="H108" s="193">
        <v>11</v>
      </c>
      <c r="I108" s="194"/>
      <c r="J108" s="195">
        <f t="shared" si="10"/>
        <v>0</v>
      </c>
      <c r="K108" s="191" t="s">
        <v>1022</v>
      </c>
      <c r="L108" s="59"/>
      <c r="M108" s="196" t="s">
        <v>1022</v>
      </c>
      <c r="N108" s="197" t="s">
        <v>1043</v>
      </c>
      <c r="O108" s="40"/>
      <c r="P108" s="198">
        <f t="shared" si="11"/>
        <v>0</v>
      </c>
      <c r="Q108" s="198">
        <v>0</v>
      </c>
      <c r="R108" s="198">
        <f t="shared" si="12"/>
        <v>0</v>
      </c>
      <c r="S108" s="198">
        <v>0</v>
      </c>
      <c r="T108" s="199">
        <f t="shared" si="13"/>
        <v>0</v>
      </c>
      <c r="AR108" s="22" t="s">
        <v>1150</v>
      </c>
      <c r="AT108" s="22" t="s">
        <v>1135</v>
      </c>
      <c r="AU108" s="22" t="s">
        <v>1080</v>
      </c>
      <c r="AY108" s="22" t="s">
        <v>1132</v>
      </c>
      <c r="BE108" s="200">
        <f t="shared" si="14"/>
        <v>0</v>
      </c>
      <c r="BF108" s="200">
        <f t="shared" si="15"/>
        <v>0</v>
      </c>
      <c r="BG108" s="200">
        <f t="shared" si="16"/>
        <v>0</v>
      </c>
      <c r="BH108" s="200">
        <f t="shared" si="17"/>
        <v>0</v>
      </c>
      <c r="BI108" s="200">
        <f t="shared" si="18"/>
        <v>0</v>
      </c>
      <c r="BJ108" s="22" t="s">
        <v>1080</v>
      </c>
      <c r="BK108" s="200">
        <f t="shared" si="19"/>
        <v>0</v>
      </c>
      <c r="BL108" s="22" t="s">
        <v>1150</v>
      </c>
      <c r="BM108" s="22" t="s">
        <v>957</v>
      </c>
    </row>
    <row r="109" spans="2:65" s="1" customFormat="1" ht="25.5" customHeight="1">
      <c r="B109" s="39"/>
      <c r="C109" s="189" t="s">
        <v>525</v>
      </c>
      <c r="D109" s="189" t="s">
        <v>1135</v>
      </c>
      <c r="E109" s="190" t="s">
        <v>958</v>
      </c>
      <c r="F109" s="191" t="s">
        <v>959</v>
      </c>
      <c r="G109" s="192" t="s">
        <v>700</v>
      </c>
      <c r="H109" s="193">
        <v>11</v>
      </c>
      <c r="I109" s="194"/>
      <c r="J109" s="195">
        <f t="shared" si="10"/>
        <v>0</v>
      </c>
      <c r="K109" s="191" t="s">
        <v>1022</v>
      </c>
      <c r="L109" s="59"/>
      <c r="M109" s="196" t="s">
        <v>1022</v>
      </c>
      <c r="N109" s="197" t="s">
        <v>1043</v>
      </c>
      <c r="O109" s="40"/>
      <c r="P109" s="198">
        <f t="shared" si="11"/>
        <v>0</v>
      </c>
      <c r="Q109" s="198">
        <v>0</v>
      </c>
      <c r="R109" s="198">
        <f t="shared" si="12"/>
        <v>0</v>
      </c>
      <c r="S109" s="198">
        <v>0</v>
      </c>
      <c r="T109" s="199">
        <f t="shared" si="13"/>
        <v>0</v>
      </c>
      <c r="AR109" s="22" t="s">
        <v>1150</v>
      </c>
      <c r="AT109" s="22" t="s">
        <v>1135</v>
      </c>
      <c r="AU109" s="22" t="s">
        <v>1080</v>
      </c>
      <c r="AY109" s="22" t="s">
        <v>1132</v>
      </c>
      <c r="BE109" s="200">
        <f t="shared" si="14"/>
        <v>0</v>
      </c>
      <c r="BF109" s="200">
        <f t="shared" si="15"/>
        <v>0</v>
      </c>
      <c r="BG109" s="200">
        <f t="shared" si="16"/>
        <v>0</v>
      </c>
      <c r="BH109" s="200">
        <f t="shared" si="17"/>
        <v>0</v>
      </c>
      <c r="BI109" s="200">
        <f t="shared" si="18"/>
        <v>0</v>
      </c>
      <c r="BJ109" s="22" t="s">
        <v>1080</v>
      </c>
      <c r="BK109" s="200">
        <f t="shared" si="19"/>
        <v>0</v>
      </c>
      <c r="BL109" s="22" t="s">
        <v>1150</v>
      </c>
      <c r="BM109" s="22" t="s">
        <v>960</v>
      </c>
    </row>
    <row r="110" spans="2:65" s="1" customFormat="1" ht="16.5" customHeight="1">
      <c r="B110" s="39"/>
      <c r="C110" s="189" t="s">
        <v>531</v>
      </c>
      <c r="D110" s="189" t="s">
        <v>1135</v>
      </c>
      <c r="E110" s="190" t="s">
        <v>961</v>
      </c>
      <c r="F110" s="191" t="s">
        <v>962</v>
      </c>
      <c r="G110" s="192" t="s">
        <v>700</v>
      </c>
      <c r="H110" s="193">
        <v>11</v>
      </c>
      <c r="I110" s="194"/>
      <c r="J110" s="195">
        <f t="shared" si="10"/>
        <v>0</v>
      </c>
      <c r="K110" s="191" t="s">
        <v>1022</v>
      </c>
      <c r="L110" s="59"/>
      <c r="M110" s="196" t="s">
        <v>1022</v>
      </c>
      <c r="N110" s="197" t="s">
        <v>1043</v>
      </c>
      <c r="O110" s="40"/>
      <c r="P110" s="198">
        <f t="shared" si="11"/>
        <v>0</v>
      </c>
      <c r="Q110" s="198">
        <v>0</v>
      </c>
      <c r="R110" s="198">
        <f t="shared" si="12"/>
        <v>0</v>
      </c>
      <c r="S110" s="198">
        <v>0</v>
      </c>
      <c r="T110" s="199">
        <f t="shared" si="13"/>
        <v>0</v>
      </c>
      <c r="AR110" s="22" t="s">
        <v>1150</v>
      </c>
      <c r="AT110" s="22" t="s">
        <v>1135</v>
      </c>
      <c r="AU110" s="22" t="s">
        <v>1080</v>
      </c>
      <c r="AY110" s="22" t="s">
        <v>1132</v>
      </c>
      <c r="BE110" s="200">
        <f t="shared" si="14"/>
        <v>0</v>
      </c>
      <c r="BF110" s="200">
        <f t="shared" si="15"/>
        <v>0</v>
      </c>
      <c r="BG110" s="200">
        <f t="shared" si="16"/>
        <v>0</v>
      </c>
      <c r="BH110" s="200">
        <f t="shared" si="17"/>
        <v>0</v>
      </c>
      <c r="BI110" s="200">
        <f t="shared" si="18"/>
        <v>0</v>
      </c>
      <c r="BJ110" s="22" t="s">
        <v>1080</v>
      </c>
      <c r="BK110" s="200">
        <f t="shared" si="19"/>
        <v>0</v>
      </c>
      <c r="BL110" s="22" t="s">
        <v>1150</v>
      </c>
      <c r="BM110" s="22" t="s">
        <v>963</v>
      </c>
    </row>
    <row r="111" spans="2:65" s="1" customFormat="1" ht="16.5" customHeight="1">
      <c r="B111" s="39"/>
      <c r="C111" s="189" t="s">
        <v>536</v>
      </c>
      <c r="D111" s="189" t="s">
        <v>1135</v>
      </c>
      <c r="E111" s="190" t="s">
        <v>964</v>
      </c>
      <c r="F111" s="191" t="s">
        <v>965</v>
      </c>
      <c r="G111" s="192" t="s">
        <v>1246</v>
      </c>
      <c r="H111" s="193">
        <v>132</v>
      </c>
      <c r="I111" s="194"/>
      <c r="J111" s="195">
        <f t="shared" si="10"/>
        <v>0</v>
      </c>
      <c r="K111" s="191" t="s">
        <v>1022</v>
      </c>
      <c r="L111" s="59"/>
      <c r="M111" s="196" t="s">
        <v>1022</v>
      </c>
      <c r="N111" s="197" t="s">
        <v>1043</v>
      </c>
      <c r="O111" s="40"/>
      <c r="P111" s="198">
        <f t="shared" si="11"/>
        <v>0</v>
      </c>
      <c r="Q111" s="198">
        <v>0</v>
      </c>
      <c r="R111" s="198">
        <f t="shared" si="12"/>
        <v>0</v>
      </c>
      <c r="S111" s="198">
        <v>0</v>
      </c>
      <c r="T111" s="199">
        <f t="shared" si="13"/>
        <v>0</v>
      </c>
      <c r="AR111" s="22" t="s">
        <v>1150</v>
      </c>
      <c r="AT111" s="22" t="s">
        <v>1135</v>
      </c>
      <c r="AU111" s="22" t="s">
        <v>1080</v>
      </c>
      <c r="AY111" s="22" t="s">
        <v>1132</v>
      </c>
      <c r="BE111" s="200">
        <f t="shared" si="14"/>
        <v>0</v>
      </c>
      <c r="BF111" s="200">
        <f t="shared" si="15"/>
        <v>0</v>
      </c>
      <c r="BG111" s="200">
        <f t="shared" si="16"/>
        <v>0</v>
      </c>
      <c r="BH111" s="200">
        <f t="shared" si="17"/>
        <v>0</v>
      </c>
      <c r="BI111" s="200">
        <f t="shared" si="18"/>
        <v>0</v>
      </c>
      <c r="BJ111" s="22" t="s">
        <v>1080</v>
      </c>
      <c r="BK111" s="200">
        <f t="shared" si="19"/>
        <v>0</v>
      </c>
      <c r="BL111" s="22" t="s">
        <v>1150</v>
      </c>
      <c r="BM111" s="22" t="s">
        <v>966</v>
      </c>
    </row>
    <row r="112" spans="2:65" s="1" customFormat="1" ht="16.5" customHeight="1">
      <c r="B112" s="39"/>
      <c r="C112" s="189" t="s">
        <v>540</v>
      </c>
      <c r="D112" s="189" t="s">
        <v>1135</v>
      </c>
      <c r="E112" s="190" t="s">
        <v>967</v>
      </c>
      <c r="F112" s="191" t="s">
        <v>968</v>
      </c>
      <c r="G112" s="192" t="s">
        <v>1246</v>
      </c>
      <c r="H112" s="193">
        <v>330</v>
      </c>
      <c r="I112" s="194"/>
      <c r="J112" s="195">
        <f t="shared" si="10"/>
        <v>0</v>
      </c>
      <c r="K112" s="191" t="s">
        <v>1022</v>
      </c>
      <c r="L112" s="59"/>
      <c r="M112" s="196" t="s">
        <v>1022</v>
      </c>
      <c r="N112" s="197" t="s">
        <v>1043</v>
      </c>
      <c r="O112" s="40"/>
      <c r="P112" s="198">
        <f t="shared" si="11"/>
        <v>0</v>
      </c>
      <c r="Q112" s="198">
        <v>0</v>
      </c>
      <c r="R112" s="198">
        <f t="shared" si="12"/>
        <v>0</v>
      </c>
      <c r="S112" s="198">
        <v>0</v>
      </c>
      <c r="T112" s="199">
        <f t="shared" si="13"/>
        <v>0</v>
      </c>
      <c r="AR112" s="22" t="s">
        <v>1150</v>
      </c>
      <c r="AT112" s="22" t="s">
        <v>1135</v>
      </c>
      <c r="AU112" s="22" t="s">
        <v>1080</v>
      </c>
      <c r="AY112" s="22" t="s">
        <v>1132</v>
      </c>
      <c r="BE112" s="200">
        <f t="shared" si="14"/>
        <v>0</v>
      </c>
      <c r="BF112" s="200">
        <f t="shared" si="15"/>
        <v>0</v>
      </c>
      <c r="BG112" s="200">
        <f t="shared" si="16"/>
        <v>0</v>
      </c>
      <c r="BH112" s="200">
        <f t="shared" si="17"/>
        <v>0</v>
      </c>
      <c r="BI112" s="200">
        <f t="shared" si="18"/>
        <v>0</v>
      </c>
      <c r="BJ112" s="22" t="s">
        <v>1080</v>
      </c>
      <c r="BK112" s="200">
        <f t="shared" si="19"/>
        <v>0</v>
      </c>
      <c r="BL112" s="22" t="s">
        <v>1150</v>
      </c>
      <c r="BM112" s="22" t="s">
        <v>969</v>
      </c>
    </row>
    <row r="113" spans="2:65" s="1" customFormat="1" ht="25.5" customHeight="1">
      <c r="B113" s="39"/>
      <c r="C113" s="189" t="s">
        <v>544</v>
      </c>
      <c r="D113" s="189" t="s">
        <v>1135</v>
      </c>
      <c r="E113" s="190" t="s">
        <v>970</v>
      </c>
      <c r="F113" s="191" t="s">
        <v>971</v>
      </c>
      <c r="G113" s="192" t="s">
        <v>1246</v>
      </c>
      <c r="H113" s="193">
        <v>37</v>
      </c>
      <c r="I113" s="194"/>
      <c r="J113" s="195">
        <f t="shared" si="10"/>
        <v>0</v>
      </c>
      <c r="K113" s="191" t="s">
        <v>1022</v>
      </c>
      <c r="L113" s="59"/>
      <c r="M113" s="196" t="s">
        <v>1022</v>
      </c>
      <c r="N113" s="197" t="s">
        <v>1043</v>
      </c>
      <c r="O113" s="40"/>
      <c r="P113" s="198">
        <f t="shared" si="11"/>
        <v>0</v>
      </c>
      <c r="Q113" s="198">
        <v>0</v>
      </c>
      <c r="R113" s="198">
        <f t="shared" si="12"/>
        <v>0</v>
      </c>
      <c r="S113" s="198">
        <v>0</v>
      </c>
      <c r="T113" s="199">
        <f t="shared" si="13"/>
        <v>0</v>
      </c>
      <c r="AR113" s="22" t="s">
        <v>1150</v>
      </c>
      <c r="AT113" s="22" t="s">
        <v>1135</v>
      </c>
      <c r="AU113" s="22" t="s">
        <v>1080</v>
      </c>
      <c r="AY113" s="22" t="s">
        <v>1132</v>
      </c>
      <c r="BE113" s="200">
        <f t="shared" si="14"/>
        <v>0</v>
      </c>
      <c r="BF113" s="200">
        <f t="shared" si="15"/>
        <v>0</v>
      </c>
      <c r="BG113" s="200">
        <f t="shared" si="16"/>
        <v>0</v>
      </c>
      <c r="BH113" s="200">
        <f t="shared" si="17"/>
        <v>0</v>
      </c>
      <c r="BI113" s="200">
        <f t="shared" si="18"/>
        <v>0</v>
      </c>
      <c r="BJ113" s="22" t="s">
        <v>1080</v>
      </c>
      <c r="BK113" s="200">
        <f t="shared" si="19"/>
        <v>0</v>
      </c>
      <c r="BL113" s="22" t="s">
        <v>1150</v>
      </c>
      <c r="BM113" s="22" t="s">
        <v>972</v>
      </c>
    </row>
    <row r="114" spans="2:65" s="1" customFormat="1" ht="16.5" customHeight="1">
      <c r="B114" s="39"/>
      <c r="C114" s="189" t="s">
        <v>549</v>
      </c>
      <c r="D114" s="189" t="s">
        <v>1135</v>
      </c>
      <c r="E114" s="190" t="s">
        <v>973</v>
      </c>
      <c r="F114" s="191" t="s">
        <v>974</v>
      </c>
      <c r="G114" s="192" t="s">
        <v>700</v>
      </c>
      <c r="H114" s="193">
        <v>38</v>
      </c>
      <c r="I114" s="194"/>
      <c r="J114" s="195">
        <f t="shared" si="10"/>
        <v>0</v>
      </c>
      <c r="K114" s="191" t="s">
        <v>1022</v>
      </c>
      <c r="L114" s="59"/>
      <c r="M114" s="196" t="s">
        <v>1022</v>
      </c>
      <c r="N114" s="197" t="s">
        <v>1043</v>
      </c>
      <c r="O114" s="40"/>
      <c r="P114" s="198">
        <f t="shared" si="11"/>
        <v>0</v>
      </c>
      <c r="Q114" s="198">
        <v>0</v>
      </c>
      <c r="R114" s="198">
        <f t="shared" si="12"/>
        <v>0</v>
      </c>
      <c r="S114" s="198">
        <v>0</v>
      </c>
      <c r="T114" s="199">
        <f t="shared" si="13"/>
        <v>0</v>
      </c>
      <c r="AR114" s="22" t="s">
        <v>1150</v>
      </c>
      <c r="AT114" s="22" t="s">
        <v>1135</v>
      </c>
      <c r="AU114" s="22" t="s">
        <v>1080</v>
      </c>
      <c r="AY114" s="22" t="s">
        <v>1132</v>
      </c>
      <c r="BE114" s="200">
        <f t="shared" si="14"/>
        <v>0</v>
      </c>
      <c r="BF114" s="200">
        <f t="shared" si="15"/>
        <v>0</v>
      </c>
      <c r="BG114" s="200">
        <f t="shared" si="16"/>
        <v>0</v>
      </c>
      <c r="BH114" s="200">
        <f t="shared" si="17"/>
        <v>0</v>
      </c>
      <c r="BI114" s="200">
        <f t="shared" si="18"/>
        <v>0</v>
      </c>
      <c r="BJ114" s="22" t="s">
        <v>1080</v>
      </c>
      <c r="BK114" s="200">
        <f t="shared" si="19"/>
        <v>0</v>
      </c>
      <c r="BL114" s="22" t="s">
        <v>1150</v>
      </c>
      <c r="BM114" s="22" t="s">
        <v>975</v>
      </c>
    </row>
    <row r="115" spans="2:65" s="1" customFormat="1" ht="16.5" customHeight="1">
      <c r="B115" s="39"/>
      <c r="C115" s="189" t="s">
        <v>554</v>
      </c>
      <c r="D115" s="189" t="s">
        <v>1135</v>
      </c>
      <c r="E115" s="190" t="s">
        <v>976</v>
      </c>
      <c r="F115" s="191" t="s">
        <v>977</v>
      </c>
      <c r="G115" s="192" t="s">
        <v>1246</v>
      </c>
      <c r="H115" s="193">
        <v>499</v>
      </c>
      <c r="I115" s="194"/>
      <c r="J115" s="195">
        <f t="shared" si="10"/>
        <v>0</v>
      </c>
      <c r="K115" s="191" t="s">
        <v>1022</v>
      </c>
      <c r="L115" s="59"/>
      <c r="M115" s="196" t="s">
        <v>1022</v>
      </c>
      <c r="N115" s="197" t="s">
        <v>1043</v>
      </c>
      <c r="O115" s="40"/>
      <c r="P115" s="198">
        <f t="shared" si="11"/>
        <v>0</v>
      </c>
      <c r="Q115" s="198">
        <v>0</v>
      </c>
      <c r="R115" s="198">
        <f t="shared" si="12"/>
        <v>0</v>
      </c>
      <c r="S115" s="198">
        <v>0</v>
      </c>
      <c r="T115" s="199">
        <f t="shared" si="13"/>
        <v>0</v>
      </c>
      <c r="AR115" s="22" t="s">
        <v>1150</v>
      </c>
      <c r="AT115" s="22" t="s">
        <v>1135</v>
      </c>
      <c r="AU115" s="22" t="s">
        <v>1080</v>
      </c>
      <c r="AY115" s="22" t="s">
        <v>1132</v>
      </c>
      <c r="BE115" s="200">
        <f t="shared" si="14"/>
        <v>0</v>
      </c>
      <c r="BF115" s="200">
        <f t="shared" si="15"/>
        <v>0</v>
      </c>
      <c r="BG115" s="200">
        <f t="shared" si="16"/>
        <v>0</v>
      </c>
      <c r="BH115" s="200">
        <f t="shared" si="17"/>
        <v>0</v>
      </c>
      <c r="BI115" s="200">
        <f t="shared" si="18"/>
        <v>0</v>
      </c>
      <c r="BJ115" s="22" t="s">
        <v>1080</v>
      </c>
      <c r="BK115" s="200">
        <f t="shared" si="19"/>
        <v>0</v>
      </c>
      <c r="BL115" s="22" t="s">
        <v>1150</v>
      </c>
      <c r="BM115" s="22" t="s">
        <v>978</v>
      </c>
    </row>
    <row r="116" spans="2:65" s="1" customFormat="1" ht="16.5" customHeight="1">
      <c r="B116" s="39"/>
      <c r="C116" s="189" t="s">
        <v>559</v>
      </c>
      <c r="D116" s="189" t="s">
        <v>1135</v>
      </c>
      <c r="E116" s="190" t="s">
        <v>979</v>
      </c>
      <c r="F116" s="191" t="s">
        <v>980</v>
      </c>
      <c r="G116" s="192" t="s">
        <v>700</v>
      </c>
      <c r="H116" s="193">
        <v>11</v>
      </c>
      <c r="I116" s="194"/>
      <c r="J116" s="195">
        <f t="shared" si="10"/>
        <v>0</v>
      </c>
      <c r="K116" s="191" t="s">
        <v>1022</v>
      </c>
      <c r="L116" s="59"/>
      <c r="M116" s="196" t="s">
        <v>1022</v>
      </c>
      <c r="N116" s="197" t="s">
        <v>1043</v>
      </c>
      <c r="O116" s="40"/>
      <c r="P116" s="198">
        <f t="shared" si="11"/>
        <v>0</v>
      </c>
      <c r="Q116" s="198">
        <v>0</v>
      </c>
      <c r="R116" s="198">
        <f t="shared" si="12"/>
        <v>0</v>
      </c>
      <c r="S116" s="198">
        <v>0</v>
      </c>
      <c r="T116" s="199">
        <f t="shared" si="13"/>
        <v>0</v>
      </c>
      <c r="AR116" s="22" t="s">
        <v>1150</v>
      </c>
      <c r="AT116" s="22" t="s">
        <v>1135</v>
      </c>
      <c r="AU116" s="22" t="s">
        <v>1080</v>
      </c>
      <c r="AY116" s="22" t="s">
        <v>1132</v>
      </c>
      <c r="BE116" s="200">
        <f t="shared" si="14"/>
        <v>0</v>
      </c>
      <c r="BF116" s="200">
        <f t="shared" si="15"/>
        <v>0</v>
      </c>
      <c r="BG116" s="200">
        <f t="shared" si="16"/>
        <v>0</v>
      </c>
      <c r="BH116" s="200">
        <f t="shared" si="17"/>
        <v>0</v>
      </c>
      <c r="BI116" s="200">
        <f t="shared" si="18"/>
        <v>0</v>
      </c>
      <c r="BJ116" s="22" t="s">
        <v>1080</v>
      </c>
      <c r="BK116" s="200">
        <f t="shared" si="19"/>
        <v>0</v>
      </c>
      <c r="BL116" s="22" t="s">
        <v>1150</v>
      </c>
      <c r="BM116" s="22" t="s">
        <v>981</v>
      </c>
    </row>
    <row r="117" spans="2:65" s="1" customFormat="1" ht="16.5" customHeight="1">
      <c r="B117" s="39"/>
      <c r="C117" s="189" t="s">
        <v>564</v>
      </c>
      <c r="D117" s="189" t="s">
        <v>1135</v>
      </c>
      <c r="E117" s="190" t="s">
        <v>982</v>
      </c>
      <c r="F117" s="191" t="s">
        <v>983</v>
      </c>
      <c r="G117" s="192" t="s">
        <v>700</v>
      </c>
      <c r="H117" s="193">
        <v>11</v>
      </c>
      <c r="I117" s="194"/>
      <c r="J117" s="195">
        <f t="shared" si="10"/>
        <v>0</v>
      </c>
      <c r="K117" s="191" t="s">
        <v>1022</v>
      </c>
      <c r="L117" s="59"/>
      <c r="M117" s="196" t="s">
        <v>1022</v>
      </c>
      <c r="N117" s="197" t="s">
        <v>1043</v>
      </c>
      <c r="O117" s="40"/>
      <c r="P117" s="198">
        <f t="shared" si="11"/>
        <v>0</v>
      </c>
      <c r="Q117" s="198">
        <v>0</v>
      </c>
      <c r="R117" s="198">
        <f t="shared" si="12"/>
        <v>0</v>
      </c>
      <c r="S117" s="198">
        <v>0</v>
      </c>
      <c r="T117" s="199">
        <f t="shared" si="13"/>
        <v>0</v>
      </c>
      <c r="AR117" s="22" t="s">
        <v>1150</v>
      </c>
      <c r="AT117" s="22" t="s">
        <v>1135</v>
      </c>
      <c r="AU117" s="22" t="s">
        <v>1080</v>
      </c>
      <c r="AY117" s="22" t="s">
        <v>1132</v>
      </c>
      <c r="BE117" s="200">
        <f t="shared" si="14"/>
        <v>0</v>
      </c>
      <c r="BF117" s="200">
        <f t="shared" si="15"/>
        <v>0</v>
      </c>
      <c r="BG117" s="200">
        <f t="shared" si="16"/>
        <v>0</v>
      </c>
      <c r="BH117" s="200">
        <f t="shared" si="17"/>
        <v>0</v>
      </c>
      <c r="BI117" s="200">
        <f t="shared" si="18"/>
        <v>0</v>
      </c>
      <c r="BJ117" s="22" t="s">
        <v>1080</v>
      </c>
      <c r="BK117" s="200">
        <f t="shared" si="19"/>
        <v>0</v>
      </c>
      <c r="BL117" s="22" t="s">
        <v>1150</v>
      </c>
      <c r="BM117" s="22" t="s">
        <v>984</v>
      </c>
    </row>
    <row r="118" spans="2:65" s="1" customFormat="1" ht="16.5" customHeight="1">
      <c r="B118" s="39"/>
      <c r="C118" s="189" t="s">
        <v>568</v>
      </c>
      <c r="D118" s="189" t="s">
        <v>1135</v>
      </c>
      <c r="E118" s="190" t="s">
        <v>985</v>
      </c>
      <c r="F118" s="191" t="s">
        <v>986</v>
      </c>
      <c r="G118" s="192" t="s">
        <v>700</v>
      </c>
      <c r="H118" s="193">
        <v>37</v>
      </c>
      <c r="I118" s="194"/>
      <c r="J118" s="195">
        <f t="shared" si="10"/>
        <v>0</v>
      </c>
      <c r="K118" s="191" t="s">
        <v>1022</v>
      </c>
      <c r="L118" s="59"/>
      <c r="M118" s="196" t="s">
        <v>1022</v>
      </c>
      <c r="N118" s="197" t="s">
        <v>1043</v>
      </c>
      <c r="O118" s="40"/>
      <c r="P118" s="198">
        <f t="shared" si="11"/>
        <v>0</v>
      </c>
      <c r="Q118" s="198">
        <v>0</v>
      </c>
      <c r="R118" s="198">
        <f t="shared" si="12"/>
        <v>0</v>
      </c>
      <c r="S118" s="198">
        <v>0</v>
      </c>
      <c r="T118" s="199">
        <f t="shared" si="13"/>
        <v>0</v>
      </c>
      <c r="AR118" s="22" t="s">
        <v>1150</v>
      </c>
      <c r="AT118" s="22" t="s">
        <v>1135</v>
      </c>
      <c r="AU118" s="22" t="s">
        <v>1080</v>
      </c>
      <c r="AY118" s="22" t="s">
        <v>1132</v>
      </c>
      <c r="BE118" s="200">
        <f t="shared" si="14"/>
        <v>0</v>
      </c>
      <c r="BF118" s="200">
        <f t="shared" si="15"/>
        <v>0</v>
      </c>
      <c r="BG118" s="200">
        <f t="shared" si="16"/>
        <v>0</v>
      </c>
      <c r="BH118" s="200">
        <f t="shared" si="17"/>
        <v>0</v>
      </c>
      <c r="BI118" s="200">
        <f t="shared" si="18"/>
        <v>0</v>
      </c>
      <c r="BJ118" s="22" t="s">
        <v>1080</v>
      </c>
      <c r="BK118" s="200">
        <f t="shared" si="19"/>
        <v>0</v>
      </c>
      <c r="BL118" s="22" t="s">
        <v>1150</v>
      </c>
      <c r="BM118" s="22" t="s">
        <v>987</v>
      </c>
    </row>
    <row r="119" spans="2:63" s="10" customFormat="1" ht="36.75" customHeight="1">
      <c r="B119" s="173"/>
      <c r="C119" s="174"/>
      <c r="D119" s="175" t="s">
        <v>1071</v>
      </c>
      <c r="E119" s="176" t="s">
        <v>1150</v>
      </c>
      <c r="F119" s="176" t="s">
        <v>988</v>
      </c>
      <c r="G119" s="174"/>
      <c r="H119" s="174"/>
      <c r="I119" s="177"/>
      <c r="J119" s="178">
        <f>BK119</f>
        <v>0</v>
      </c>
      <c r="K119" s="174"/>
      <c r="L119" s="179"/>
      <c r="M119" s="180"/>
      <c r="N119" s="181"/>
      <c r="O119" s="181"/>
      <c r="P119" s="182">
        <f>SUM(P120:P139)</f>
        <v>0</v>
      </c>
      <c r="Q119" s="181"/>
      <c r="R119" s="182">
        <f>SUM(R120:R139)</f>
        <v>0</v>
      </c>
      <c r="S119" s="181"/>
      <c r="T119" s="183">
        <f>SUM(T120:T139)</f>
        <v>0</v>
      </c>
      <c r="AR119" s="184" t="s">
        <v>1080</v>
      </c>
      <c r="AT119" s="185" t="s">
        <v>1071</v>
      </c>
      <c r="AU119" s="185" t="s">
        <v>1072</v>
      </c>
      <c r="AY119" s="184" t="s">
        <v>1132</v>
      </c>
      <c r="BK119" s="186">
        <f>SUM(BK120:BK139)</f>
        <v>0</v>
      </c>
    </row>
    <row r="120" spans="2:65" s="1" customFormat="1" ht="16.5" customHeight="1">
      <c r="B120" s="39"/>
      <c r="C120" s="189" t="s">
        <v>573</v>
      </c>
      <c r="D120" s="189" t="s">
        <v>1135</v>
      </c>
      <c r="E120" s="190" t="s">
        <v>989</v>
      </c>
      <c r="F120" s="191" t="s">
        <v>990</v>
      </c>
      <c r="G120" s="192" t="s">
        <v>700</v>
      </c>
      <c r="H120" s="193">
        <v>11</v>
      </c>
      <c r="I120" s="194"/>
      <c r="J120" s="195">
        <f aca="true" t="shared" si="20" ref="J120:J139">ROUND(I120*H120,2)</f>
        <v>0</v>
      </c>
      <c r="K120" s="191" t="s">
        <v>1022</v>
      </c>
      <c r="L120" s="59"/>
      <c r="M120" s="196" t="s">
        <v>1022</v>
      </c>
      <c r="N120" s="197" t="s">
        <v>1043</v>
      </c>
      <c r="O120" s="40"/>
      <c r="P120" s="198">
        <f aca="true" t="shared" si="21" ref="P120:P139">O120*H120</f>
        <v>0</v>
      </c>
      <c r="Q120" s="198">
        <v>0</v>
      </c>
      <c r="R120" s="198">
        <f aca="true" t="shared" si="22" ref="R120:R139">Q120*H120</f>
        <v>0</v>
      </c>
      <c r="S120" s="198">
        <v>0</v>
      </c>
      <c r="T120" s="199">
        <f aca="true" t="shared" si="23" ref="T120:T139">S120*H120</f>
        <v>0</v>
      </c>
      <c r="AR120" s="22" t="s">
        <v>1150</v>
      </c>
      <c r="AT120" s="22" t="s">
        <v>1135</v>
      </c>
      <c r="AU120" s="22" t="s">
        <v>1080</v>
      </c>
      <c r="AY120" s="22" t="s">
        <v>1132</v>
      </c>
      <c r="BE120" s="200">
        <f aca="true" t="shared" si="24" ref="BE120:BE139">IF(N120="základní",J120,0)</f>
        <v>0</v>
      </c>
      <c r="BF120" s="200">
        <f aca="true" t="shared" si="25" ref="BF120:BF139">IF(N120="snížená",J120,0)</f>
        <v>0</v>
      </c>
      <c r="BG120" s="200">
        <f aca="true" t="shared" si="26" ref="BG120:BG139">IF(N120="zákl. přenesená",J120,0)</f>
        <v>0</v>
      </c>
      <c r="BH120" s="200">
        <f aca="true" t="shared" si="27" ref="BH120:BH139">IF(N120="sníž. přenesená",J120,0)</f>
        <v>0</v>
      </c>
      <c r="BI120" s="200">
        <f aca="true" t="shared" si="28" ref="BI120:BI139">IF(N120="nulová",J120,0)</f>
        <v>0</v>
      </c>
      <c r="BJ120" s="22" t="s">
        <v>1080</v>
      </c>
      <c r="BK120" s="200">
        <f aca="true" t="shared" si="29" ref="BK120:BK139">ROUND(I120*H120,2)</f>
        <v>0</v>
      </c>
      <c r="BL120" s="22" t="s">
        <v>1150</v>
      </c>
      <c r="BM120" s="22" t="s">
        <v>991</v>
      </c>
    </row>
    <row r="121" spans="2:65" s="1" customFormat="1" ht="16.5" customHeight="1">
      <c r="B121" s="39"/>
      <c r="C121" s="189" t="s">
        <v>579</v>
      </c>
      <c r="D121" s="189" t="s">
        <v>1135</v>
      </c>
      <c r="E121" s="190" t="s">
        <v>992</v>
      </c>
      <c r="F121" s="191" t="s">
        <v>993</v>
      </c>
      <c r="G121" s="192" t="s">
        <v>700</v>
      </c>
      <c r="H121" s="193">
        <v>11</v>
      </c>
      <c r="I121" s="194"/>
      <c r="J121" s="195">
        <f t="shared" si="20"/>
        <v>0</v>
      </c>
      <c r="K121" s="191" t="s">
        <v>1022</v>
      </c>
      <c r="L121" s="59"/>
      <c r="M121" s="196" t="s">
        <v>1022</v>
      </c>
      <c r="N121" s="197" t="s">
        <v>1043</v>
      </c>
      <c r="O121" s="40"/>
      <c r="P121" s="198">
        <f t="shared" si="21"/>
        <v>0</v>
      </c>
      <c r="Q121" s="198">
        <v>0</v>
      </c>
      <c r="R121" s="198">
        <f t="shared" si="22"/>
        <v>0</v>
      </c>
      <c r="S121" s="198">
        <v>0</v>
      </c>
      <c r="T121" s="199">
        <f t="shared" si="23"/>
        <v>0</v>
      </c>
      <c r="AR121" s="22" t="s">
        <v>1150</v>
      </c>
      <c r="AT121" s="22" t="s">
        <v>1135</v>
      </c>
      <c r="AU121" s="22" t="s">
        <v>1080</v>
      </c>
      <c r="AY121" s="22" t="s">
        <v>1132</v>
      </c>
      <c r="BE121" s="200">
        <f t="shared" si="24"/>
        <v>0</v>
      </c>
      <c r="BF121" s="200">
        <f t="shared" si="25"/>
        <v>0</v>
      </c>
      <c r="BG121" s="200">
        <f t="shared" si="26"/>
        <v>0</v>
      </c>
      <c r="BH121" s="200">
        <f t="shared" si="27"/>
        <v>0</v>
      </c>
      <c r="BI121" s="200">
        <f t="shared" si="28"/>
        <v>0</v>
      </c>
      <c r="BJ121" s="22" t="s">
        <v>1080</v>
      </c>
      <c r="BK121" s="200">
        <f t="shared" si="29"/>
        <v>0</v>
      </c>
      <c r="BL121" s="22" t="s">
        <v>1150</v>
      </c>
      <c r="BM121" s="22" t="s">
        <v>994</v>
      </c>
    </row>
    <row r="122" spans="2:65" s="1" customFormat="1" ht="25.5" customHeight="1">
      <c r="B122" s="39"/>
      <c r="C122" s="189" t="s">
        <v>583</v>
      </c>
      <c r="D122" s="189" t="s">
        <v>1135</v>
      </c>
      <c r="E122" s="190" t="s">
        <v>995</v>
      </c>
      <c r="F122" s="191" t="s">
        <v>996</v>
      </c>
      <c r="G122" s="192" t="s">
        <v>700</v>
      </c>
      <c r="H122" s="193">
        <v>11</v>
      </c>
      <c r="I122" s="194"/>
      <c r="J122" s="195">
        <f t="shared" si="20"/>
        <v>0</v>
      </c>
      <c r="K122" s="191" t="s">
        <v>1022</v>
      </c>
      <c r="L122" s="59"/>
      <c r="M122" s="196" t="s">
        <v>1022</v>
      </c>
      <c r="N122" s="197" t="s">
        <v>1043</v>
      </c>
      <c r="O122" s="40"/>
      <c r="P122" s="198">
        <f t="shared" si="21"/>
        <v>0</v>
      </c>
      <c r="Q122" s="198">
        <v>0</v>
      </c>
      <c r="R122" s="198">
        <f t="shared" si="22"/>
        <v>0</v>
      </c>
      <c r="S122" s="198">
        <v>0</v>
      </c>
      <c r="T122" s="199">
        <f t="shared" si="23"/>
        <v>0</v>
      </c>
      <c r="AR122" s="22" t="s">
        <v>1150</v>
      </c>
      <c r="AT122" s="22" t="s">
        <v>1135</v>
      </c>
      <c r="AU122" s="22" t="s">
        <v>1080</v>
      </c>
      <c r="AY122" s="22" t="s">
        <v>1132</v>
      </c>
      <c r="BE122" s="200">
        <f t="shared" si="24"/>
        <v>0</v>
      </c>
      <c r="BF122" s="200">
        <f t="shared" si="25"/>
        <v>0</v>
      </c>
      <c r="BG122" s="200">
        <f t="shared" si="26"/>
        <v>0</v>
      </c>
      <c r="BH122" s="200">
        <f t="shared" si="27"/>
        <v>0</v>
      </c>
      <c r="BI122" s="200">
        <f t="shared" si="28"/>
        <v>0</v>
      </c>
      <c r="BJ122" s="22" t="s">
        <v>1080</v>
      </c>
      <c r="BK122" s="200">
        <f t="shared" si="29"/>
        <v>0</v>
      </c>
      <c r="BL122" s="22" t="s">
        <v>1150</v>
      </c>
      <c r="BM122" s="22" t="s">
        <v>997</v>
      </c>
    </row>
    <row r="123" spans="2:65" s="1" customFormat="1" ht="16.5" customHeight="1">
      <c r="B123" s="39"/>
      <c r="C123" s="189" t="s">
        <v>588</v>
      </c>
      <c r="D123" s="189" t="s">
        <v>1135</v>
      </c>
      <c r="E123" s="190" t="s">
        <v>998</v>
      </c>
      <c r="F123" s="191" t="s">
        <v>999</v>
      </c>
      <c r="G123" s="192" t="s">
        <v>700</v>
      </c>
      <c r="H123" s="193">
        <v>11</v>
      </c>
      <c r="I123" s="194"/>
      <c r="J123" s="195">
        <f t="shared" si="20"/>
        <v>0</v>
      </c>
      <c r="K123" s="191" t="s">
        <v>1022</v>
      </c>
      <c r="L123" s="59"/>
      <c r="M123" s="196" t="s">
        <v>1022</v>
      </c>
      <c r="N123" s="197" t="s">
        <v>1043</v>
      </c>
      <c r="O123" s="40"/>
      <c r="P123" s="198">
        <f t="shared" si="21"/>
        <v>0</v>
      </c>
      <c r="Q123" s="198">
        <v>0</v>
      </c>
      <c r="R123" s="198">
        <f t="shared" si="22"/>
        <v>0</v>
      </c>
      <c r="S123" s="198">
        <v>0</v>
      </c>
      <c r="T123" s="199">
        <f t="shared" si="23"/>
        <v>0</v>
      </c>
      <c r="AR123" s="22" t="s">
        <v>1150</v>
      </c>
      <c r="AT123" s="22" t="s">
        <v>1135</v>
      </c>
      <c r="AU123" s="22" t="s">
        <v>1080</v>
      </c>
      <c r="AY123" s="22" t="s">
        <v>1132</v>
      </c>
      <c r="BE123" s="200">
        <f t="shared" si="24"/>
        <v>0</v>
      </c>
      <c r="BF123" s="200">
        <f t="shared" si="25"/>
        <v>0</v>
      </c>
      <c r="BG123" s="200">
        <f t="shared" si="26"/>
        <v>0</v>
      </c>
      <c r="BH123" s="200">
        <f t="shared" si="27"/>
        <v>0</v>
      </c>
      <c r="BI123" s="200">
        <f t="shared" si="28"/>
        <v>0</v>
      </c>
      <c r="BJ123" s="22" t="s">
        <v>1080</v>
      </c>
      <c r="BK123" s="200">
        <f t="shared" si="29"/>
        <v>0</v>
      </c>
      <c r="BL123" s="22" t="s">
        <v>1150</v>
      </c>
      <c r="BM123" s="22" t="s">
        <v>294</v>
      </c>
    </row>
    <row r="124" spans="2:65" s="1" customFormat="1" ht="16.5" customHeight="1">
      <c r="B124" s="39"/>
      <c r="C124" s="189" t="s">
        <v>593</v>
      </c>
      <c r="D124" s="189" t="s">
        <v>1135</v>
      </c>
      <c r="E124" s="190" t="s">
        <v>295</v>
      </c>
      <c r="F124" s="191" t="s">
        <v>296</v>
      </c>
      <c r="G124" s="192" t="s">
        <v>700</v>
      </c>
      <c r="H124" s="193">
        <v>11</v>
      </c>
      <c r="I124" s="194"/>
      <c r="J124" s="195">
        <f t="shared" si="20"/>
        <v>0</v>
      </c>
      <c r="K124" s="191" t="s">
        <v>1022</v>
      </c>
      <c r="L124" s="59"/>
      <c r="M124" s="196" t="s">
        <v>1022</v>
      </c>
      <c r="N124" s="197" t="s">
        <v>1043</v>
      </c>
      <c r="O124" s="40"/>
      <c r="P124" s="198">
        <f t="shared" si="21"/>
        <v>0</v>
      </c>
      <c r="Q124" s="198">
        <v>0</v>
      </c>
      <c r="R124" s="198">
        <f t="shared" si="22"/>
        <v>0</v>
      </c>
      <c r="S124" s="198">
        <v>0</v>
      </c>
      <c r="T124" s="199">
        <f t="shared" si="23"/>
        <v>0</v>
      </c>
      <c r="AR124" s="22" t="s">
        <v>1150</v>
      </c>
      <c r="AT124" s="22" t="s">
        <v>1135</v>
      </c>
      <c r="AU124" s="22" t="s">
        <v>1080</v>
      </c>
      <c r="AY124" s="22" t="s">
        <v>1132</v>
      </c>
      <c r="BE124" s="200">
        <f t="shared" si="24"/>
        <v>0</v>
      </c>
      <c r="BF124" s="200">
        <f t="shared" si="25"/>
        <v>0</v>
      </c>
      <c r="BG124" s="200">
        <f t="shared" si="26"/>
        <v>0</v>
      </c>
      <c r="BH124" s="200">
        <f t="shared" si="27"/>
        <v>0</v>
      </c>
      <c r="BI124" s="200">
        <f t="shared" si="28"/>
        <v>0</v>
      </c>
      <c r="BJ124" s="22" t="s">
        <v>1080</v>
      </c>
      <c r="BK124" s="200">
        <f t="shared" si="29"/>
        <v>0</v>
      </c>
      <c r="BL124" s="22" t="s">
        <v>1150</v>
      </c>
      <c r="BM124" s="22" t="s">
        <v>297</v>
      </c>
    </row>
    <row r="125" spans="2:65" s="1" customFormat="1" ht="16.5" customHeight="1">
      <c r="B125" s="39"/>
      <c r="C125" s="189" t="s">
        <v>598</v>
      </c>
      <c r="D125" s="189" t="s">
        <v>1135</v>
      </c>
      <c r="E125" s="190" t="s">
        <v>298</v>
      </c>
      <c r="F125" s="191" t="s">
        <v>299</v>
      </c>
      <c r="G125" s="192" t="s">
        <v>700</v>
      </c>
      <c r="H125" s="193">
        <v>11</v>
      </c>
      <c r="I125" s="194"/>
      <c r="J125" s="195">
        <f t="shared" si="20"/>
        <v>0</v>
      </c>
      <c r="K125" s="191" t="s">
        <v>1022</v>
      </c>
      <c r="L125" s="59"/>
      <c r="M125" s="196" t="s">
        <v>1022</v>
      </c>
      <c r="N125" s="197" t="s">
        <v>1043</v>
      </c>
      <c r="O125" s="40"/>
      <c r="P125" s="198">
        <f t="shared" si="21"/>
        <v>0</v>
      </c>
      <c r="Q125" s="198">
        <v>0</v>
      </c>
      <c r="R125" s="198">
        <f t="shared" si="22"/>
        <v>0</v>
      </c>
      <c r="S125" s="198">
        <v>0</v>
      </c>
      <c r="T125" s="199">
        <f t="shared" si="23"/>
        <v>0</v>
      </c>
      <c r="AR125" s="22" t="s">
        <v>1150</v>
      </c>
      <c r="AT125" s="22" t="s">
        <v>1135</v>
      </c>
      <c r="AU125" s="22" t="s">
        <v>1080</v>
      </c>
      <c r="AY125" s="22" t="s">
        <v>1132</v>
      </c>
      <c r="BE125" s="200">
        <f t="shared" si="24"/>
        <v>0</v>
      </c>
      <c r="BF125" s="200">
        <f t="shared" si="25"/>
        <v>0</v>
      </c>
      <c r="BG125" s="200">
        <f t="shared" si="26"/>
        <v>0</v>
      </c>
      <c r="BH125" s="200">
        <f t="shared" si="27"/>
        <v>0</v>
      </c>
      <c r="BI125" s="200">
        <f t="shared" si="28"/>
        <v>0</v>
      </c>
      <c r="BJ125" s="22" t="s">
        <v>1080</v>
      </c>
      <c r="BK125" s="200">
        <f t="shared" si="29"/>
        <v>0</v>
      </c>
      <c r="BL125" s="22" t="s">
        <v>1150</v>
      </c>
      <c r="BM125" s="22" t="s">
        <v>300</v>
      </c>
    </row>
    <row r="126" spans="2:65" s="1" customFormat="1" ht="16.5" customHeight="1">
      <c r="B126" s="39"/>
      <c r="C126" s="189" t="s">
        <v>603</v>
      </c>
      <c r="D126" s="189" t="s">
        <v>1135</v>
      </c>
      <c r="E126" s="190" t="s">
        <v>301</v>
      </c>
      <c r="F126" s="191" t="s">
        <v>302</v>
      </c>
      <c r="G126" s="192" t="s">
        <v>700</v>
      </c>
      <c r="H126" s="193">
        <v>11</v>
      </c>
      <c r="I126" s="194"/>
      <c r="J126" s="195">
        <f t="shared" si="20"/>
        <v>0</v>
      </c>
      <c r="K126" s="191" t="s">
        <v>1022</v>
      </c>
      <c r="L126" s="59"/>
      <c r="M126" s="196" t="s">
        <v>1022</v>
      </c>
      <c r="N126" s="197" t="s">
        <v>1043</v>
      </c>
      <c r="O126" s="40"/>
      <c r="P126" s="198">
        <f t="shared" si="21"/>
        <v>0</v>
      </c>
      <c r="Q126" s="198">
        <v>0</v>
      </c>
      <c r="R126" s="198">
        <f t="shared" si="22"/>
        <v>0</v>
      </c>
      <c r="S126" s="198">
        <v>0</v>
      </c>
      <c r="T126" s="199">
        <f t="shared" si="23"/>
        <v>0</v>
      </c>
      <c r="AR126" s="22" t="s">
        <v>1150</v>
      </c>
      <c r="AT126" s="22" t="s">
        <v>1135</v>
      </c>
      <c r="AU126" s="22" t="s">
        <v>1080</v>
      </c>
      <c r="AY126" s="22" t="s">
        <v>1132</v>
      </c>
      <c r="BE126" s="200">
        <f t="shared" si="24"/>
        <v>0</v>
      </c>
      <c r="BF126" s="200">
        <f t="shared" si="25"/>
        <v>0</v>
      </c>
      <c r="BG126" s="200">
        <f t="shared" si="26"/>
        <v>0</v>
      </c>
      <c r="BH126" s="200">
        <f t="shared" si="27"/>
        <v>0</v>
      </c>
      <c r="BI126" s="200">
        <f t="shared" si="28"/>
        <v>0</v>
      </c>
      <c r="BJ126" s="22" t="s">
        <v>1080</v>
      </c>
      <c r="BK126" s="200">
        <f t="shared" si="29"/>
        <v>0</v>
      </c>
      <c r="BL126" s="22" t="s">
        <v>1150</v>
      </c>
      <c r="BM126" s="22" t="s">
        <v>303</v>
      </c>
    </row>
    <row r="127" spans="2:65" s="1" customFormat="1" ht="16.5" customHeight="1">
      <c r="B127" s="39"/>
      <c r="C127" s="189" t="s">
        <v>608</v>
      </c>
      <c r="D127" s="189" t="s">
        <v>1135</v>
      </c>
      <c r="E127" s="190" t="s">
        <v>304</v>
      </c>
      <c r="F127" s="191" t="s">
        <v>305</v>
      </c>
      <c r="G127" s="192" t="s">
        <v>700</v>
      </c>
      <c r="H127" s="193">
        <v>38</v>
      </c>
      <c r="I127" s="194"/>
      <c r="J127" s="195">
        <f t="shared" si="20"/>
        <v>0</v>
      </c>
      <c r="K127" s="191" t="s">
        <v>1022</v>
      </c>
      <c r="L127" s="59"/>
      <c r="M127" s="196" t="s">
        <v>1022</v>
      </c>
      <c r="N127" s="197" t="s">
        <v>1043</v>
      </c>
      <c r="O127" s="40"/>
      <c r="P127" s="198">
        <f t="shared" si="21"/>
        <v>0</v>
      </c>
      <c r="Q127" s="198">
        <v>0</v>
      </c>
      <c r="R127" s="198">
        <f t="shared" si="22"/>
        <v>0</v>
      </c>
      <c r="S127" s="198">
        <v>0</v>
      </c>
      <c r="T127" s="199">
        <f t="shared" si="23"/>
        <v>0</v>
      </c>
      <c r="AR127" s="22" t="s">
        <v>1150</v>
      </c>
      <c r="AT127" s="22" t="s">
        <v>1135</v>
      </c>
      <c r="AU127" s="22" t="s">
        <v>1080</v>
      </c>
      <c r="AY127" s="22" t="s">
        <v>1132</v>
      </c>
      <c r="BE127" s="200">
        <f t="shared" si="24"/>
        <v>0</v>
      </c>
      <c r="BF127" s="200">
        <f t="shared" si="25"/>
        <v>0</v>
      </c>
      <c r="BG127" s="200">
        <f t="shared" si="26"/>
        <v>0</v>
      </c>
      <c r="BH127" s="200">
        <f t="shared" si="27"/>
        <v>0</v>
      </c>
      <c r="BI127" s="200">
        <f t="shared" si="28"/>
        <v>0</v>
      </c>
      <c r="BJ127" s="22" t="s">
        <v>1080</v>
      </c>
      <c r="BK127" s="200">
        <f t="shared" si="29"/>
        <v>0</v>
      </c>
      <c r="BL127" s="22" t="s">
        <v>1150</v>
      </c>
      <c r="BM127" s="22" t="s">
        <v>306</v>
      </c>
    </row>
    <row r="128" spans="2:65" s="1" customFormat="1" ht="16.5" customHeight="1">
      <c r="B128" s="39"/>
      <c r="C128" s="189" t="s">
        <v>612</v>
      </c>
      <c r="D128" s="189" t="s">
        <v>1135</v>
      </c>
      <c r="E128" s="190" t="s">
        <v>307</v>
      </c>
      <c r="F128" s="191" t="s">
        <v>308</v>
      </c>
      <c r="G128" s="192" t="s">
        <v>557</v>
      </c>
      <c r="H128" s="193">
        <v>12</v>
      </c>
      <c r="I128" s="194"/>
      <c r="J128" s="195">
        <f t="shared" si="20"/>
        <v>0</v>
      </c>
      <c r="K128" s="191" t="s">
        <v>1022</v>
      </c>
      <c r="L128" s="59"/>
      <c r="M128" s="196" t="s">
        <v>1022</v>
      </c>
      <c r="N128" s="197" t="s">
        <v>1043</v>
      </c>
      <c r="O128" s="40"/>
      <c r="P128" s="198">
        <f t="shared" si="21"/>
        <v>0</v>
      </c>
      <c r="Q128" s="198">
        <v>0</v>
      </c>
      <c r="R128" s="198">
        <f t="shared" si="22"/>
        <v>0</v>
      </c>
      <c r="S128" s="198">
        <v>0</v>
      </c>
      <c r="T128" s="199">
        <f t="shared" si="23"/>
        <v>0</v>
      </c>
      <c r="AR128" s="22" t="s">
        <v>1150</v>
      </c>
      <c r="AT128" s="22" t="s">
        <v>1135</v>
      </c>
      <c r="AU128" s="22" t="s">
        <v>1080</v>
      </c>
      <c r="AY128" s="22" t="s">
        <v>1132</v>
      </c>
      <c r="BE128" s="200">
        <f t="shared" si="24"/>
        <v>0</v>
      </c>
      <c r="BF128" s="200">
        <f t="shared" si="25"/>
        <v>0</v>
      </c>
      <c r="BG128" s="200">
        <f t="shared" si="26"/>
        <v>0</v>
      </c>
      <c r="BH128" s="200">
        <f t="shared" si="27"/>
        <v>0</v>
      </c>
      <c r="BI128" s="200">
        <f t="shared" si="28"/>
        <v>0</v>
      </c>
      <c r="BJ128" s="22" t="s">
        <v>1080</v>
      </c>
      <c r="BK128" s="200">
        <f t="shared" si="29"/>
        <v>0</v>
      </c>
      <c r="BL128" s="22" t="s">
        <v>1150</v>
      </c>
      <c r="BM128" s="22" t="s">
        <v>309</v>
      </c>
    </row>
    <row r="129" spans="2:65" s="1" customFormat="1" ht="16.5" customHeight="1">
      <c r="B129" s="39"/>
      <c r="C129" s="189" t="s">
        <v>616</v>
      </c>
      <c r="D129" s="189" t="s">
        <v>1135</v>
      </c>
      <c r="E129" s="190" t="s">
        <v>310</v>
      </c>
      <c r="F129" s="191" t="s">
        <v>311</v>
      </c>
      <c r="G129" s="192" t="s">
        <v>700</v>
      </c>
      <c r="H129" s="193">
        <v>11</v>
      </c>
      <c r="I129" s="194"/>
      <c r="J129" s="195">
        <f t="shared" si="20"/>
        <v>0</v>
      </c>
      <c r="K129" s="191" t="s">
        <v>1022</v>
      </c>
      <c r="L129" s="59"/>
      <c r="M129" s="196" t="s">
        <v>1022</v>
      </c>
      <c r="N129" s="197" t="s">
        <v>1043</v>
      </c>
      <c r="O129" s="40"/>
      <c r="P129" s="198">
        <f t="shared" si="21"/>
        <v>0</v>
      </c>
      <c r="Q129" s="198">
        <v>0</v>
      </c>
      <c r="R129" s="198">
        <f t="shared" si="22"/>
        <v>0</v>
      </c>
      <c r="S129" s="198">
        <v>0</v>
      </c>
      <c r="T129" s="199">
        <f t="shared" si="23"/>
        <v>0</v>
      </c>
      <c r="AR129" s="22" t="s">
        <v>1150</v>
      </c>
      <c r="AT129" s="22" t="s">
        <v>1135</v>
      </c>
      <c r="AU129" s="22" t="s">
        <v>1080</v>
      </c>
      <c r="AY129" s="22" t="s">
        <v>1132</v>
      </c>
      <c r="BE129" s="200">
        <f t="shared" si="24"/>
        <v>0</v>
      </c>
      <c r="BF129" s="200">
        <f t="shared" si="25"/>
        <v>0</v>
      </c>
      <c r="BG129" s="200">
        <f t="shared" si="26"/>
        <v>0</v>
      </c>
      <c r="BH129" s="200">
        <f t="shared" si="27"/>
        <v>0</v>
      </c>
      <c r="BI129" s="200">
        <f t="shared" si="28"/>
        <v>0</v>
      </c>
      <c r="BJ129" s="22" t="s">
        <v>1080</v>
      </c>
      <c r="BK129" s="200">
        <f t="shared" si="29"/>
        <v>0</v>
      </c>
      <c r="BL129" s="22" t="s">
        <v>1150</v>
      </c>
      <c r="BM129" s="22" t="s">
        <v>312</v>
      </c>
    </row>
    <row r="130" spans="2:65" s="1" customFormat="1" ht="16.5" customHeight="1">
      <c r="B130" s="39"/>
      <c r="C130" s="189" t="s">
        <v>620</v>
      </c>
      <c r="D130" s="189" t="s">
        <v>1135</v>
      </c>
      <c r="E130" s="190" t="s">
        <v>313</v>
      </c>
      <c r="F130" s="191" t="s">
        <v>314</v>
      </c>
      <c r="G130" s="192" t="s">
        <v>700</v>
      </c>
      <c r="H130" s="193">
        <v>11</v>
      </c>
      <c r="I130" s="194"/>
      <c r="J130" s="195">
        <f t="shared" si="20"/>
        <v>0</v>
      </c>
      <c r="K130" s="191" t="s">
        <v>1022</v>
      </c>
      <c r="L130" s="59"/>
      <c r="M130" s="196" t="s">
        <v>1022</v>
      </c>
      <c r="N130" s="197" t="s">
        <v>1043</v>
      </c>
      <c r="O130" s="40"/>
      <c r="P130" s="198">
        <f t="shared" si="21"/>
        <v>0</v>
      </c>
      <c r="Q130" s="198">
        <v>0</v>
      </c>
      <c r="R130" s="198">
        <f t="shared" si="22"/>
        <v>0</v>
      </c>
      <c r="S130" s="198">
        <v>0</v>
      </c>
      <c r="T130" s="199">
        <f t="shared" si="23"/>
        <v>0</v>
      </c>
      <c r="AR130" s="22" t="s">
        <v>1150</v>
      </c>
      <c r="AT130" s="22" t="s">
        <v>1135</v>
      </c>
      <c r="AU130" s="22" t="s">
        <v>1080</v>
      </c>
      <c r="AY130" s="22" t="s">
        <v>1132</v>
      </c>
      <c r="BE130" s="200">
        <f t="shared" si="24"/>
        <v>0</v>
      </c>
      <c r="BF130" s="200">
        <f t="shared" si="25"/>
        <v>0</v>
      </c>
      <c r="BG130" s="200">
        <f t="shared" si="26"/>
        <v>0</v>
      </c>
      <c r="BH130" s="200">
        <f t="shared" si="27"/>
        <v>0</v>
      </c>
      <c r="BI130" s="200">
        <f t="shared" si="28"/>
        <v>0</v>
      </c>
      <c r="BJ130" s="22" t="s">
        <v>1080</v>
      </c>
      <c r="BK130" s="200">
        <f t="shared" si="29"/>
        <v>0</v>
      </c>
      <c r="BL130" s="22" t="s">
        <v>1150</v>
      </c>
      <c r="BM130" s="22" t="s">
        <v>315</v>
      </c>
    </row>
    <row r="131" spans="2:65" s="1" customFormat="1" ht="16.5" customHeight="1">
      <c r="B131" s="39"/>
      <c r="C131" s="189" t="s">
        <v>625</v>
      </c>
      <c r="D131" s="189" t="s">
        <v>1135</v>
      </c>
      <c r="E131" s="190" t="s">
        <v>316</v>
      </c>
      <c r="F131" s="191" t="s">
        <v>317</v>
      </c>
      <c r="G131" s="192" t="s">
        <v>1246</v>
      </c>
      <c r="H131" s="193">
        <v>132</v>
      </c>
      <c r="I131" s="194"/>
      <c r="J131" s="195">
        <f t="shared" si="20"/>
        <v>0</v>
      </c>
      <c r="K131" s="191" t="s">
        <v>1022</v>
      </c>
      <c r="L131" s="59"/>
      <c r="M131" s="196" t="s">
        <v>1022</v>
      </c>
      <c r="N131" s="197" t="s">
        <v>1043</v>
      </c>
      <c r="O131" s="40"/>
      <c r="P131" s="198">
        <f t="shared" si="21"/>
        <v>0</v>
      </c>
      <c r="Q131" s="198">
        <v>0</v>
      </c>
      <c r="R131" s="198">
        <f t="shared" si="22"/>
        <v>0</v>
      </c>
      <c r="S131" s="198">
        <v>0</v>
      </c>
      <c r="T131" s="199">
        <f t="shared" si="23"/>
        <v>0</v>
      </c>
      <c r="AR131" s="22" t="s">
        <v>1150</v>
      </c>
      <c r="AT131" s="22" t="s">
        <v>1135</v>
      </c>
      <c r="AU131" s="22" t="s">
        <v>1080</v>
      </c>
      <c r="AY131" s="22" t="s">
        <v>1132</v>
      </c>
      <c r="BE131" s="200">
        <f t="shared" si="24"/>
        <v>0</v>
      </c>
      <c r="BF131" s="200">
        <f t="shared" si="25"/>
        <v>0</v>
      </c>
      <c r="BG131" s="200">
        <f t="shared" si="26"/>
        <v>0</v>
      </c>
      <c r="BH131" s="200">
        <f t="shared" si="27"/>
        <v>0</v>
      </c>
      <c r="BI131" s="200">
        <f t="shared" si="28"/>
        <v>0</v>
      </c>
      <c r="BJ131" s="22" t="s">
        <v>1080</v>
      </c>
      <c r="BK131" s="200">
        <f t="shared" si="29"/>
        <v>0</v>
      </c>
      <c r="BL131" s="22" t="s">
        <v>1150</v>
      </c>
      <c r="BM131" s="22" t="s">
        <v>318</v>
      </c>
    </row>
    <row r="132" spans="2:65" s="1" customFormat="1" ht="16.5" customHeight="1">
      <c r="B132" s="39"/>
      <c r="C132" s="189" t="s">
        <v>629</v>
      </c>
      <c r="D132" s="189" t="s">
        <v>1135</v>
      </c>
      <c r="E132" s="190" t="s">
        <v>319</v>
      </c>
      <c r="F132" s="191" t="s">
        <v>320</v>
      </c>
      <c r="G132" s="192" t="s">
        <v>1246</v>
      </c>
      <c r="H132" s="193">
        <v>37</v>
      </c>
      <c r="I132" s="194"/>
      <c r="J132" s="195">
        <f t="shared" si="20"/>
        <v>0</v>
      </c>
      <c r="K132" s="191" t="s">
        <v>1022</v>
      </c>
      <c r="L132" s="59"/>
      <c r="M132" s="196" t="s">
        <v>1022</v>
      </c>
      <c r="N132" s="197" t="s">
        <v>1043</v>
      </c>
      <c r="O132" s="40"/>
      <c r="P132" s="198">
        <f t="shared" si="21"/>
        <v>0</v>
      </c>
      <c r="Q132" s="198">
        <v>0</v>
      </c>
      <c r="R132" s="198">
        <f t="shared" si="22"/>
        <v>0</v>
      </c>
      <c r="S132" s="198">
        <v>0</v>
      </c>
      <c r="T132" s="199">
        <f t="shared" si="23"/>
        <v>0</v>
      </c>
      <c r="AR132" s="22" t="s">
        <v>1150</v>
      </c>
      <c r="AT132" s="22" t="s">
        <v>1135</v>
      </c>
      <c r="AU132" s="22" t="s">
        <v>1080</v>
      </c>
      <c r="AY132" s="22" t="s">
        <v>1132</v>
      </c>
      <c r="BE132" s="200">
        <f t="shared" si="24"/>
        <v>0</v>
      </c>
      <c r="BF132" s="200">
        <f t="shared" si="25"/>
        <v>0</v>
      </c>
      <c r="BG132" s="200">
        <f t="shared" si="26"/>
        <v>0</v>
      </c>
      <c r="BH132" s="200">
        <f t="shared" si="27"/>
        <v>0</v>
      </c>
      <c r="BI132" s="200">
        <f t="shared" si="28"/>
        <v>0</v>
      </c>
      <c r="BJ132" s="22" t="s">
        <v>1080</v>
      </c>
      <c r="BK132" s="200">
        <f t="shared" si="29"/>
        <v>0</v>
      </c>
      <c r="BL132" s="22" t="s">
        <v>1150</v>
      </c>
      <c r="BM132" s="22" t="s">
        <v>321</v>
      </c>
    </row>
    <row r="133" spans="2:65" s="1" customFormat="1" ht="16.5" customHeight="1">
      <c r="B133" s="39"/>
      <c r="C133" s="189" t="s">
        <v>634</v>
      </c>
      <c r="D133" s="189" t="s">
        <v>1135</v>
      </c>
      <c r="E133" s="190" t="s">
        <v>322</v>
      </c>
      <c r="F133" s="191" t="s">
        <v>323</v>
      </c>
      <c r="G133" s="192" t="s">
        <v>1246</v>
      </c>
      <c r="H133" s="193">
        <v>330</v>
      </c>
      <c r="I133" s="194"/>
      <c r="J133" s="195">
        <f t="shared" si="20"/>
        <v>0</v>
      </c>
      <c r="K133" s="191" t="s">
        <v>1022</v>
      </c>
      <c r="L133" s="59"/>
      <c r="M133" s="196" t="s">
        <v>1022</v>
      </c>
      <c r="N133" s="197" t="s">
        <v>1043</v>
      </c>
      <c r="O133" s="40"/>
      <c r="P133" s="198">
        <f t="shared" si="21"/>
        <v>0</v>
      </c>
      <c r="Q133" s="198">
        <v>0</v>
      </c>
      <c r="R133" s="198">
        <f t="shared" si="22"/>
        <v>0</v>
      </c>
      <c r="S133" s="198">
        <v>0</v>
      </c>
      <c r="T133" s="199">
        <f t="shared" si="23"/>
        <v>0</v>
      </c>
      <c r="AR133" s="22" t="s">
        <v>1150</v>
      </c>
      <c r="AT133" s="22" t="s">
        <v>1135</v>
      </c>
      <c r="AU133" s="22" t="s">
        <v>1080</v>
      </c>
      <c r="AY133" s="22" t="s">
        <v>1132</v>
      </c>
      <c r="BE133" s="200">
        <f t="shared" si="24"/>
        <v>0</v>
      </c>
      <c r="BF133" s="200">
        <f t="shared" si="25"/>
        <v>0</v>
      </c>
      <c r="BG133" s="200">
        <f t="shared" si="26"/>
        <v>0</v>
      </c>
      <c r="BH133" s="200">
        <f t="shared" si="27"/>
        <v>0</v>
      </c>
      <c r="BI133" s="200">
        <f t="shared" si="28"/>
        <v>0</v>
      </c>
      <c r="BJ133" s="22" t="s">
        <v>1080</v>
      </c>
      <c r="BK133" s="200">
        <f t="shared" si="29"/>
        <v>0</v>
      </c>
      <c r="BL133" s="22" t="s">
        <v>1150</v>
      </c>
      <c r="BM133" s="22" t="s">
        <v>324</v>
      </c>
    </row>
    <row r="134" spans="2:65" s="1" customFormat="1" ht="16.5" customHeight="1">
      <c r="B134" s="39"/>
      <c r="C134" s="189" t="s">
        <v>640</v>
      </c>
      <c r="D134" s="189" t="s">
        <v>1135</v>
      </c>
      <c r="E134" s="190" t="s">
        <v>325</v>
      </c>
      <c r="F134" s="191" t="s">
        <v>326</v>
      </c>
      <c r="G134" s="192" t="s">
        <v>700</v>
      </c>
      <c r="H134" s="193">
        <v>11</v>
      </c>
      <c r="I134" s="194"/>
      <c r="J134" s="195">
        <f t="shared" si="20"/>
        <v>0</v>
      </c>
      <c r="K134" s="191" t="s">
        <v>1022</v>
      </c>
      <c r="L134" s="59"/>
      <c r="M134" s="196" t="s">
        <v>1022</v>
      </c>
      <c r="N134" s="197" t="s">
        <v>1043</v>
      </c>
      <c r="O134" s="40"/>
      <c r="P134" s="198">
        <f t="shared" si="21"/>
        <v>0</v>
      </c>
      <c r="Q134" s="198">
        <v>0</v>
      </c>
      <c r="R134" s="198">
        <f t="shared" si="22"/>
        <v>0</v>
      </c>
      <c r="S134" s="198">
        <v>0</v>
      </c>
      <c r="T134" s="199">
        <f t="shared" si="23"/>
        <v>0</v>
      </c>
      <c r="AR134" s="22" t="s">
        <v>1150</v>
      </c>
      <c r="AT134" s="22" t="s">
        <v>1135</v>
      </c>
      <c r="AU134" s="22" t="s">
        <v>1080</v>
      </c>
      <c r="AY134" s="22" t="s">
        <v>1132</v>
      </c>
      <c r="BE134" s="200">
        <f t="shared" si="24"/>
        <v>0</v>
      </c>
      <c r="BF134" s="200">
        <f t="shared" si="25"/>
        <v>0</v>
      </c>
      <c r="BG134" s="200">
        <f t="shared" si="26"/>
        <v>0</v>
      </c>
      <c r="BH134" s="200">
        <f t="shared" si="27"/>
        <v>0</v>
      </c>
      <c r="BI134" s="200">
        <f t="shared" si="28"/>
        <v>0</v>
      </c>
      <c r="BJ134" s="22" t="s">
        <v>1080</v>
      </c>
      <c r="BK134" s="200">
        <f t="shared" si="29"/>
        <v>0</v>
      </c>
      <c r="BL134" s="22" t="s">
        <v>1150</v>
      </c>
      <c r="BM134" s="22" t="s">
        <v>327</v>
      </c>
    </row>
    <row r="135" spans="2:65" s="1" customFormat="1" ht="16.5" customHeight="1">
      <c r="B135" s="39"/>
      <c r="C135" s="189" t="s">
        <v>645</v>
      </c>
      <c r="D135" s="189" t="s">
        <v>1135</v>
      </c>
      <c r="E135" s="190" t="s">
        <v>328</v>
      </c>
      <c r="F135" s="191" t="s">
        <v>329</v>
      </c>
      <c r="G135" s="192" t="s">
        <v>700</v>
      </c>
      <c r="H135" s="193">
        <v>38</v>
      </c>
      <c r="I135" s="194"/>
      <c r="J135" s="195">
        <f t="shared" si="20"/>
        <v>0</v>
      </c>
      <c r="K135" s="191" t="s">
        <v>1022</v>
      </c>
      <c r="L135" s="59"/>
      <c r="M135" s="196" t="s">
        <v>1022</v>
      </c>
      <c r="N135" s="197" t="s">
        <v>1043</v>
      </c>
      <c r="O135" s="40"/>
      <c r="P135" s="198">
        <f t="shared" si="21"/>
        <v>0</v>
      </c>
      <c r="Q135" s="198">
        <v>0</v>
      </c>
      <c r="R135" s="198">
        <f t="shared" si="22"/>
        <v>0</v>
      </c>
      <c r="S135" s="198">
        <v>0</v>
      </c>
      <c r="T135" s="199">
        <f t="shared" si="23"/>
        <v>0</v>
      </c>
      <c r="AR135" s="22" t="s">
        <v>1150</v>
      </c>
      <c r="AT135" s="22" t="s">
        <v>1135</v>
      </c>
      <c r="AU135" s="22" t="s">
        <v>1080</v>
      </c>
      <c r="AY135" s="22" t="s">
        <v>1132</v>
      </c>
      <c r="BE135" s="200">
        <f t="shared" si="24"/>
        <v>0</v>
      </c>
      <c r="BF135" s="200">
        <f t="shared" si="25"/>
        <v>0</v>
      </c>
      <c r="BG135" s="200">
        <f t="shared" si="26"/>
        <v>0</v>
      </c>
      <c r="BH135" s="200">
        <f t="shared" si="27"/>
        <v>0</v>
      </c>
      <c r="BI135" s="200">
        <f t="shared" si="28"/>
        <v>0</v>
      </c>
      <c r="BJ135" s="22" t="s">
        <v>1080</v>
      </c>
      <c r="BK135" s="200">
        <f t="shared" si="29"/>
        <v>0</v>
      </c>
      <c r="BL135" s="22" t="s">
        <v>1150</v>
      </c>
      <c r="BM135" s="22" t="s">
        <v>330</v>
      </c>
    </row>
    <row r="136" spans="2:65" s="1" customFormat="1" ht="16.5" customHeight="1">
      <c r="B136" s="39"/>
      <c r="C136" s="189" t="s">
        <v>652</v>
      </c>
      <c r="D136" s="189" t="s">
        <v>1135</v>
      </c>
      <c r="E136" s="190" t="s">
        <v>331</v>
      </c>
      <c r="F136" s="191" t="s">
        <v>332</v>
      </c>
      <c r="G136" s="192" t="s">
        <v>1246</v>
      </c>
      <c r="H136" s="193">
        <v>52</v>
      </c>
      <c r="I136" s="194"/>
      <c r="J136" s="195">
        <f t="shared" si="20"/>
        <v>0</v>
      </c>
      <c r="K136" s="191" t="s">
        <v>1022</v>
      </c>
      <c r="L136" s="59"/>
      <c r="M136" s="196" t="s">
        <v>1022</v>
      </c>
      <c r="N136" s="197" t="s">
        <v>1043</v>
      </c>
      <c r="O136" s="40"/>
      <c r="P136" s="198">
        <f t="shared" si="21"/>
        <v>0</v>
      </c>
      <c r="Q136" s="198">
        <v>0</v>
      </c>
      <c r="R136" s="198">
        <f t="shared" si="22"/>
        <v>0</v>
      </c>
      <c r="S136" s="198">
        <v>0</v>
      </c>
      <c r="T136" s="199">
        <f t="shared" si="23"/>
        <v>0</v>
      </c>
      <c r="AR136" s="22" t="s">
        <v>1150</v>
      </c>
      <c r="AT136" s="22" t="s">
        <v>1135</v>
      </c>
      <c r="AU136" s="22" t="s">
        <v>1080</v>
      </c>
      <c r="AY136" s="22" t="s">
        <v>1132</v>
      </c>
      <c r="BE136" s="200">
        <f t="shared" si="24"/>
        <v>0</v>
      </c>
      <c r="BF136" s="200">
        <f t="shared" si="25"/>
        <v>0</v>
      </c>
      <c r="BG136" s="200">
        <f t="shared" si="26"/>
        <v>0</v>
      </c>
      <c r="BH136" s="200">
        <f t="shared" si="27"/>
        <v>0</v>
      </c>
      <c r="BI136" s="200">
        <f t="shared" si="28"/>
        <v>0</v>
      </c>
      <c r="BJ136" s="22" t="s">
        <v>1080</v>
      </c>
      <c r="BK136" s="200">
        <f t="shared" si="29"/>
        <v>0</v>
      </c>
      <c r="BL136" s="22" t="s">
        <v>1150</v>
      </c>
      <c r="BM136" s="22" t="s">
        <v>333</v>
      </c>
    </row>
    <row r="137" spans="2:65" s="1" customFormat="1" ht="16.5" customHeight="1">
      <c r="B137" s="39"/>
      <c r="C137" s="189" t="s">
        <v>657</v>
      </c>
      <c r="D137" s="189" t="s">
        <v>1135</v>
      </c>
      <c r="E137" s="190" t="s">
        <v>334</v>
      </c>
      <c r="F137" s="191" t="s">
        <v>335</v>
      </c>
      <c r="G137" s="192" t="s">
        <v>1148</v>
      </c>
      <c r="H137" s="193">
        <v>1</v>
      </c>
      <c r="I137" s="194"/>
      <c r="J137" s="195">
        <f t="shared" si="20"/>
        <v>0</v>
      </c>
      <c r="K137" s="191" t="s">
        <v>1022</v>
      </c>
      <c r="L137" s="59"/>
      <c r="M137" s="196" t="s">
        <v>1022</v>
      </c>
      <c r="N137" s="197" t="s">
        <v>1043</v>
      </c>
      <c r="O137" s="40"/>
      <c r="P137" s="198">
        <f t="shared" si="21"/>
        <v>0</v>
      </c>
      <c r="Q137" s="198">
        <v>0</v>
      </c>
      <c r="R137" s="198">
        <f t="shared" si="22"/>
        <v>0</v>
      </c>
      <c r="S137" s="198">
        <v>0</v>
      </c>
      <c r="T137" s="199">
        <f t="shared" si="23"/>
        <v>0</v>
      </c>
      <c r="AR137" s="22" t="s">
        <v>1150</v>
      </c>
      <c r="AT137" s="22" t="s">
        <v>1135</v>
      </c>
      <c r="AU137" s="22" t="s">
        <v>1080</v>
      </c>
      <c r="AY137" s="22" t="s">
        <v>1132</v>
      </c>
      <c r="BE137" s="200">
        <f t="shared" si="24"/>
        <v>0</v>
      </c>
      <c r="BF137" s="200">
        <f t="shared" si="25"/>
        <v>0</v>
      </c>
      <c r="BG137" s="200">
        <f t="shared" si="26"/>
        <v>0</v>
      </c>
      <c r="BH137" s="200">
        <f t="shared" si="27"/>
        <v>0</v>
      </c>
      <c r="BI137" s="200">
        <f t="shared" si="28"/>
        <v>0</v>
      </c>
      <c r="BJ137" s="22" t="s">
        <v>1080</v>
      </c>
      <c r="BK137" s="200">
        <f t="shared" si="29"/>
        <v>0</v>
      </c>
      <c r="BL137" s="22" t="s">
        <v>1150</v>
      </c>
      <c r="BM137" s="22" t="s">
        <v>336</v>
      </c>
    </row>
    <row r="138" spans="2:65" s="1" customFormat="1" ht="16.5" customHeight="1">
      <c r="B138" s="39"/>
      <c r="C138" s="189" t="s">
        <v>661</v>
      </c>
      <c r="D138" s="189" t="s">
        <v>1135</v>
      </c>
      <c r="E138" s="190" t="s">
        <v>337</v>
      </c>
      <c r="F138" s="191" t="s">
        <v>338</v>
      </c>
      <c r="G138" s="192" t="s">
        <v>515</v>
      </c>
      <c r="H138" s="193">
        <v>330</v>
      </c>
      <c r="I138" s="194"/>
      <c r="J138" s="195">
        <f t="shared" si="20"/>
        <v>0</v>
      </c>
      <c r="K138" s="191" t="s">
        <v>1022</v>
      </c>
      <c r="L138" s="59"/>
      <c r="M138" s="196" t="s">
        <v>1022</v>
      </c>
      <c r="N138" s="197" t="s">
        <v>1043</v>
      </c>
      <c r="O138" s="40"/>
      <c r="P138" s="198">
        <f t="shared" si="21"/>
        <v>0</v>
      </c>
      <c r="Q138" s="198">
        <v>0</v>
      </c>
      <c r="R138" s="198">
        <f t="shared" si="22"/>
        <v>0</v>
      </c>
      <c r="S138" s="198">
        <v>0</v>
      </c>
      <c r="T138" s="199">
        <f t="shared" si="23"/>
        <v>0</v>
      </c>
      <c r="AR138" s="22" t="s">
        <v>1150</v>
      </c>
      <c r="AT138" s="22" t="s">
        <v>1135</v>
      </c>
      <c r="AU138" s="22" t="s">
        <v>1080</v>
      </c>
      <c r="AY138" s="22" t="s">
        <v>1132</v>
      </c>
      <c r="BE138" s="200">
        <f t="shared" si="24"/>
        <v>0</v>
      </c>
      <c r="BF138" s="200">
        <f t="shared" si="25"/>
        <v>0</v>
      </c>
      <c r="BG138" s="200">
        <f t="shared" si="26"/>
        <v>0</v>
      </c>
      <c r="BH138" s="200">
        <f t="shared" si="27"/>
        <v>0</v>
      </c>
      <c r="BI138" s="200">
        <f t="shared" si="28"/>
        <v>0</v>
      </c>
      <c r="BJ138" s="22" t="s">
        <v>1080</v>
      </c>
      <c r="BK138" s="200">
        <f t="shared" si="29"/>
        <v>0</v>
      </c>
      <c r="BL138" s="22" t="s">
        <v>1150</v>
      </c>
      <c r="BM138" s="22" t="s">
        <v>339</v>
      </c>
    </row>
    <row r="139" spans="2:65" s="1" customFormat="1" ht="16.5" customHeight="1">
      <c r="B139" s="39"/>
      <c r="C139" s="189" t="s">
        <v>666</v>
      </c>
      <c r="D139" s="189" t="s">
        <v>1135</v>
      </c>
      <c r="E139" s="190" t="s">
        <v>340</v>
      </c>
      <c r="F139" s="191" t="s">
        <v>341</v>
      </c>
      <c r="G139" s="192" t="s">
        <v>1246</v>
      </c>
      <c r="H139" s="193">
        <v>499</v>
      </c>
      <c r="I139" s="194"/>
      <c r="J139" s="195">
        <f t="shared" si="20"/>
        <v>0</v>
      </c>
      <c r="K139" s="191" t="s">
        <v>1022</v>
      </c>
      <c r="L139" s="59"/>
      <c r="M139" s="196" t="s">
        <v>1022</v>
      </c>
      <c r="N139" s="197" t="s">
        <v>1043</v>
      </c>
      <c r="O139" s="40"/>
      <c r="P139" s="198">
        <f t="shared" si="21"/>
        <v>0</v>
      </c>
      <c r="Q139" s="198">
        <v>0</v>
      </c>
      <c r="R139" s="198">
        <f t="shared" si="22"/>
        <v>0</v>
      </c>
      <c r="S139" s="198">
        <v>0</v>
      </c>
      <c r="T139" s="199">
        <f t="shared" si="23"/>
        <v>0</v>
      </c>
      <c r="AR139" s="22" t="s">
        <v>1150</v>
      </c>
      <c r="AT139" s="22" t="s">
        <v>1135</v>
      </c>
      <c r="AU139" s="22" t="s">
        <v>1080</v>
      </c>
      <c r="AY139" s="22" t="s">
        <v>1132</v>
      </c>
      <c r="BE139" s="200">
        <f t="shared" si="24"/>
        <v>0</v>
      </c>
      <c r="BF139" s="200">
        <f t="shared" si="25"/>
        <v>0</v>
      </c>
      <c r="BG139" s="200">
        <f t="shared" si="26"/>
        <v>0</v>
      </c>
      <c r="BH139" s="200">
        <f t="shared" si="27"/>
        <v>0</v>
      </c>
      <c r="BI139" s="200">
        <f t="shared" si="28"/>
        <v>0</v>
      </c>
      <c r="BJ139" s="22" t="s">
        <v>1080</v>
      </c>
      <c r="BK139" s="200">
        <f t="shared" si="29"/>
        <v>0</v>
      </c>
      <c r="BL139" s="22" t="s">
        <v>1150</v>
      </c>
      <c r="BM139" s="22" t="s">
        <v>342</v>
      </c>
    </row>
    <row r="140" spans="2:63" s="10" customFormat="1" ht="36.75" customHeight="1">
      <c r="B140" s="173"/>
      <c r="C140" s="174"/>
      <c r="D140" s="175" t="s">
        <v>1071</v>
      </c>
      <c r="E140" s="176" t="s">
        <v>1206</v>
      </c>
      <c r="F140" s="176" t="s">
        <v>343</v>
      </c>
      <c r="G140" s="174"/>
      <c r="H140" s="174"/>
      <c r="I140" s="177"/>
      <c r="J140" s="178">
        <f>BK140</f>
        <v>0</v>
      </c>
      <c r="K140" s="174"/>
      <c r="L140" s="179"/>
      <c r="M140" s="180"/>
      <c r="N140" s="181"/>
      <c r="O140" s="181"/>
      <c r="P140" s="182">
        <f>P141</f>
        <v>0</v>
      </c>
      <c r="Q140" s="181"/>
      <c r="R140" s="182">
        <f>R141</f>
        <v>0</v>
      </c>
      <c r="S140" s="181"/>
      <c r="T140" s="183">
        <f>T141</f>
        <v>0</v>
      </c>
      <c r="AR140" s="184" t="s">
        <v>1080</v>
      </c>
      <c r="AT140" s="185" t="s">
        <v>1071</v>
      </c>
      <c r="AU140" s="185" t="s">
        <v>1072</v>
      </c>
      <c r="AY140" s="184" t="s">
        <v>1132</v>
      </c>
      <c r="BK140" s="186">
        <f>BK141</f>
        <v>0</v>
      </c>
    </row>
    <row r="141" spans="2:63" s="10" customFormat="1" ht="19.5" customHeight="1">
      <c r="B141" s="173"/>
      <c r="C141" s="174"/>
      <c r="D141" s="175" t="s">
        <v>1071</v>
      </c>
      <c r="E141" s="187" t="s">
        <v>1131</v>
      </c>
      <c r="F141" s="187" t="s">
        <v>343</v>
      </c>
      <c r="G141" s="174"/>
      <c r="H141" s="174"/>
      <c r="I141" s="177"/>
      <c r="J141" s="188">
        <f>BK141</f>
        <v>0</v>
      </c>
      <c r="K141" s="174"/>
      <c r="L141" s="179"/>
      <c r="M141" s="180"/>
      <c r="N141" s="181"/>
      <c r="O141" s="181"/>
      <c r="P141" s="182">
        <f>SUM(P142:P146)</f>
        <v>0</v>
      </c>
      <c r="Q141" s="181"/>
      <c r="R141" s="182">
        <f>SUM(R142:R146)</f>
        <v>0</v>
      </c>
      <c r="S141" s="181"/>
      <c r="T141" s="183">
        <f>SUM(T142:T146)</f>
        <v>0</v>
      </c>
      <c r="AR141" s="184" t="s">
        <v>1080</v>
      </c>
      <c r="AT141" s="185" t="s">
        <v>1071</v>
      </c>
      <c r="AU141" s="185" t="s">
        <v>1080</v>
      </c>
      <c r="AY141" s="184" t="s">
        <v>1132</v>
      </c>
      <c r="BK141" s="186">
        <f>SUM(BK142:BK146)</f>
        <v>0</v>
      </c>
    </row>
    <row r="142" spans="2:65" s="1" customFormat="1" ht="16.5" customHeight="1">
      <c r="B142" s="39"/>
      <c r="C142" s="189" t="s">
        <v>671</v>
      </c>
      <c r="D142" s="189" t="s">
        <v>1135</v>
      </c>
      <c r="E142" s="190" t="s">
        <v>344</v>
      </c>
      <c r="F142" s="191" t="s">
        <v>345</v>
      </c>
      <c r="G142" s="192" t="s">
        <v>346</v>
      </c>
      <c r="H142" s="193">
        <v>8</v>
      </c>
      <c r="I142" s="194"/>
      <c r="J142" s="195">
        <f>ROUND(I142*H142,2)</f>
        <v>0</v>
      </c>
      <c r="K142" s="191" t="s">
        <v>1022</v>
      </c>
      <c r="L142" s="59"/>
      <c r="M142" s="196" t="s">
        <v>1022</v>
      </c>
      <c r="N142" s="197" t="s">
        <v>1043</v>
      </c>
      <c r="O142" s="40"/>
      <c r="P142" s="198">
        <f>O142*H142</f>
        <v>0</v>
      </c>
      <c r="Q142" s="198">
        <v>0</v>
      </c>
      <c r="R142" s="198">
        <f>Q142*H142</f>
        <v>0</v>
      </c>
      <c r="S142" s="198">
        <v>0</v>
      </c>
      <c r="T142" s="199">
        <f>S142*H142</f>
        <v>0</v>
      </c>
      <c r="AR142" s="22" t="s">
        <v>1150</v>
      </c>
      <c r="AT142" s="22" t="s">
        <v>1135</v>
      </c>
      <c r="AU142" s="22" t="s">
        <v>1082</v>
      </c>
      <c r="AY142" s="22" t="s">
        <v>1132</v>
      </c>
      <c r="BE142" s="200">
        <f>IF(N142="základní",J142,0)</f>
        <v>0</v>
      </c>
      <c r="BF142" s="200">
        <f>IF(N142="snížená",J142,0)</f>
        <v>0</v>
      </c>
      <c r="BG142" s="200">
        <f>IF(N142="zákl. přenesená",J142,0)</f>
        <v>0</v>
      </c>
      <c r="BH142" s="200">
        <f>IF(N142="sníž. přenesená",J142,0)</f>
        <v>0</v>
      </c>
      <c r="BI142" s="200">
        <f>IF(N142="nulová",J142,0)</f>
        <v>0</v>
      </c>
      <c r="BJ142" s="22" t="s">
        <v>1080</v>
      </c>
      <c r="BK142" s="200">
        <f>ROUND(I142*H142,2)</f>
        <v>0</v>
      </c>
      <c r="BL142" s="22" t="s">
        <v>1150</v>
      </c>
      <c r="BM142" s="22" t="s">
        <v>347</v>
      </c>
    </row>
    <row r="143" spans="2:65" s="1" customFormat="1" ht="16.5" customHeight="1">
      <c r="B143" s="39"/>
      <c r="C143" s="189" t="s">
        <v>676</v>
      </c>
      <c r="D143" s="189" t="s">
        <v>1135</v>
      </c>
      <c r="E143" s="190" t="s">
        <v>348</v>
      </c>
      <c r="F143" s="191" t="s">
        <v>349</v>
      </c>
      <c r="G143" s="192" t="s">
        <v>1138</v>
      </c>
      <c r="H143" s="193">
        <v>1</v>
      </c>
      <c r="I143" s="194"/>
      <c r="J143" s="195">
        <f>ROUND(I143*H143,2)</f>
        <v>0</v>
      </c>
      <c r="K143" s="191" t="s">
        <v>1022</v>
      </c>
      <c r="L143" s="59"/>
      <c r="M143" s="196" t="s">
        <v>1022</v>
      </c>
      <c r="N143" s="197" t="s">
        <v>1043</v>
      </c>
      <c r="O143" s="40"/>
      <c r="P143" s="198">
        <f>O143*H143</f>
        <v>0</v>
      </c>
      <c r="Q143" s="198">
        <v>0</v>
      </c>
      <c r="R143" s="198">
        <f>Q143*H143</f>
        <v>0</v>
      </c>
      <c r="S143" s="198">
        <v>0</v>
      </c>
      <c r="T143" s="199">
        <f>S143*H143</f>
        <v>0</v>
      </c>
      <c r="AR143" s="22" t="s">
        <v>1150</v>
      </c>
      <c r="AT143" s="22" t="s">
        <v>1135</v>
      </c>
      <c r="AU143" s="22" t="s">
        <v>1082</v>
      </c>
      <c r="AY143" s="22" t="s">
        <v>1132</v>
      </c>
      <c r="BE143" s="200">
        <f>IF(N143="základní",J143,0)</f>
        <v>0</v>
      </c>
      <c r="BF143" s="200">
        <f>IF(N143="snížená",J143,0)</f>
        <v>0</v>
      </c>
      <c r="BG143" s="200">
        <f>IF(N143="zákl. přenesená",J143,0)</f>
        <v>0</v>
      </c>
      <c r="BH143" s="200">
        <f>IF(N143="sníž. přenesená",J143,0)</f>
        <v>0</v>
      </c>
      <c r="BI143" s="200">
        <f>IF(N143="nulová",J143,0)</f>
        <v>0</v>
      </c>
      <c r="BJ143" s="22" t="s">
        <v>1080</v>
      </c>
      <c r="BK143" s="200">
        <f>ROUND(I143*H143,2)</f>
        <v>0</v>
      </c>
      <c r="BL143" s="22" t="s">
        <v>1150</v>
      </c>
      <c r="BM143" s="22" t="s">
        <v>350</v>
      </c>
    </row>
    <row r="144" spans="2:65" s="1" customFormat="1" ht="16.5" customHeight="1">
      <c r="B144" s="39"/>
      <c r="C144" s="189" t="s">
        <v>680</v>
      </c>
      <c r="D144" s="189" t="s">
        <v>1135</v>
      </c>
      <c r="E144" s="190" t="s">
        <v>351</v>
      </c>
      <c r="F144" s="191" t="s">
        <v>352</v>
      </c>
      <c r="G144" s="192" t="s">
        <v>1138</v>
      </c>
      <c r="H144" s="193">
        <v>1</v>
      </c>
      <c r="I144" s="194"/>
      <c r="J144" s="195">
        <f>ROUND(I144*H144,2)</f>
        <v>0</v>
      </c>
      <c r="K144" s="191" t="s">
        <v>1022</v>
      </c>
      <c r="L144" s="59"/>
      <c r="M144" s="196" t="s">
        <v>1022</v>
      </c>
      <c r="N144" s="197" t="s">
        <v>1043</v>
      </c>
      <c r="O144" s="40"/>
      <c r="P144" s="198">
        <f>O144*H144</f>
        <v>0</v>
      </c>
      <c r="Q144" s="198">
        <v>0</v>
      </c>
      <c r="R144" s="198">
        <f>Q144*H144</f>
        <v>0</v>
      </c>
      <c r="S144" s="198">
        <v>0</v>
      </c>
      <c r="T144" s="199">
        <f>S144*H144</f>
        <v>0</v>
      </c>
      <c r="AR144" s="22" t="s">
        <v>1150</v>
      </c>
      <c r="AT144" s="22" t="s">
        <v>1135</v>
      </c>
      <c r="AU144" s="22" t="s">
        <v>1082</v>
      </c>
      <c r="AY144" s="22" t="s">
        <v>1132</v>
      </c>
      <c r="BE144" s="200">
        <f>IF(N144="základní",J144,0)</f>
        <v>0</v>
      </c>
      <c r="BF144" s="200">
        <f>IF(N144="snížená",J144,0)</f>
        <v>0</v>
      </c>
      <c r="BG144" s="200">
        <f>IF(N144="zákl. přenesená",J144,0)</f>
        <v>0</v>
      </c>
      <c r="BH144" s="200">
        <f>IF(N144="sníž. přenesená",J144,0)</f>
        <v>0</v>
      </c>
      <c r="BI144" s="200">
        <f>IF(N144="nulová",J144,0)</f>
        <v>0</v>
      </c>
      <c r="BJ144" s="22" t="s">
        <v>1080</v>
      </c>
      <c r="BK144" s="200">
        <f>ROUND(I144*H144,2)</f>
        <v>0</v>
      </c>
      <c r="BL144" s="22" t="s">
        <v>1150</v>
      </c>
      <c r="BM144" s="22" t="s">
        <v>353</v>
      </c>
    </row>
    <row r="145" spans="2:65" s="1" customFormat="1" ht="16.5" customHeight="1">
      <c r="B145" s="39"/>
      <c r="C145" s="189" t="s">
        <v>685</v>
      </c>
      <c r="D145" s="189" t="s">
        <v>1135</v>
      </c>
      <c r="E145" s="190" t="s">
        <v>354</v>
      </c>
      <c r="F145" s="191" t="s">
        <v>355</v>
      </c>
      <c r="G145" s="192" t="s">
        <v>1138</v>
      </c>
      <c r="H145" s="193">
        <v>1</v>
      </c>
      <c r="I145" s="194"/>
      <c r="J145" s="195">
        <f>ROUND(I145*H145,2)</f>
        <v>0</v>
      </c>
      <c r="K145" s="191" t="s">
        <v>1022</v>
      </c>
      <c r="L145" s="59"/>
      <c r="M145" s="196" t="s">
        <v>1022</v>
      </c>
      <c r="N145" s="197" t="s">
        <v>1043</v>
      </c>
      <c r="O145" s="40"/>
      <c r="P145" s="198">
        <f>O145*H145</f>
        <v>0</v>
      </c>
      <c r="Q145" s="198">
        <v>0</v>
      </c>
      <c r="R145" s="198">
        <f>Q145*H145</f>
        <v>0</v>
      </c>
      <c r="S145" s="198">
        <v>0</v>
      </c>
      <c r="T145" s="199">
        <f>S145*H145</f>
        <v>0</v>
      </c>
      <c r="AR145" s="22" t="s">
        <v>1150</v>
      </c>
      <c r="AT145" s="22" t="s">
        <v>1135</v>
      </c>
      <c r="AU145" s="22" t="s">
        <v>1082</v>
      </c>
      <c r="AY145" s="22" t="s">
        <v>1132</v>
      </c>
      <c r="BE145" s="200">
        <f>IF(N145="základní",J145,0)</f>
        <v>0</v>
      </c>
      <c r="BF145" s="200">
        <f>IF(N145="snížená",J145,0)</f>
        <v>0</v>
      </c>
      <c r="BG145" s="200">
        <f>IF(N145="zákl. přenesená",J145,0)</f>
        <v>0</v>
      </c>
      <c r="BH145" s="200">
        <f>IF(N145="sníž. přenesená",J145,0)</f>
        <v>0</v>
      </c>
      <c r="BI145" s="200">
        <f>IF(N145="nulová",J145,0)</f>
        <v>0</v>
      </c>
      <c r="BJ145" s="22" t="s">
        <v>1080</v>
      </c>
      <c r="BK145" s="200">
        <f>ROUND(I145*H145,2)</f>
        <v>0</v>
      </c>
      <c r="BL145" s="22" t="s">
        <v>1150</v>
      </c>
      <c r="BM145" s="22" t="s">
        <v>356</v>
      </c>
    </row>
    <row r="146" spans="2:65" s="1" customFormat="1" ht="16.5" customHeight="1">
      <c r="B146" s="39"/>
      <c r="C146" s="189" t="s">
        <v>690</v>
      </c>
      <c r="D146" s="189" t="s">
        <v>1135</v>
      </c>
      <c r="E146" s="190" t="s">
        <v>357</v>
      </c>
      <c r="F146" s="191" t="s">
        <v>358</v>
      </c>
      <c r="G146" s="192" t="s">
        <v>1138</v>
      </c>
      <c r="H146" s="193">
        <v>1</v>
      </c>
      <c r="I146" s="194"/>
      <c r="J146" s="195">
        <f>ROUND(I146*H146,2)</f>
        <v>0</v>
      </c>
      <c r="K146" s="191" t="s">
        <v>1022</v>
      </c>
      <c r="L146" s="59"/>
      <c r="M146" s="196" t="s">
        <v>1022</v>
      </c>
      <c r="N146" s="201" t="s">
        <v>1043</v>
      </c>
      <c r="O146" s="202"/>
      <c r="P146" s="203">
        <f>O146*H146</f>
        <v>0</v>
      </c>
      <c r="Q146" s="203">
        <v>0</v>
      </c>
      <c r="R146" s="203">
        <f>Q146*H146</f>
        <v>0</v>
      </c>
      <c r="S146" s="203">
        <v>0</v>
      </c>
      <c r="T146" s="204">
        <f>S146*H146</f>
        <v>0</v>
      </c>
      <c r="AR146" s="22" t="s">
        <v>1150</v>
      </c>
      <c r="AT146" s="22" t="s">
        <v>1135</v>
      </c>
      <c r="AU146" s="22" t="s">
        <v>1082</v>
      </c>
      <c r="AY146" s="22" t="s">
        <v>1132</v>
      </c>
      <c r="BE146" s="200">
        <f>IF(N146="základní",J146,0)</f>
        <v>0</v>
      </c>
      <c r="BF146" s="200">
        <f>IF(N146="snížená",J146,0)</f>
        <v>0</v>
      </c>
      <c r="BG146" s="200">
        <f>IF(N146="zákl. přenesená",J146,0)</f>
        <v>0</v>
      </c>
      <c r="BH146" s="200">
        <f>IF(N146="sníž. přenesená",J146,0)</f>
        <v>0</v>
      </c>
      <c r="BI146" s="200">
        <f>IF(N146="nulová",J146,0)</f>
        <v>0</v>
      </c>
      <c r="BJ146" s="22" t="s">
        <v>1080</v>
      </c>
      <c r="BK146" s="200">
        <f>ROUND(I146*H146,2)</f>
        <v>0</v>
      </c>
      <c r="BL146" s="22" t="s">
        <v>1150</v>
      </c>
      <c r="BM146" s="22" t="s">
        <v>359</v>
      </c>
    </row>
    <row r="147" spans="2:12" s="1" customFormat="1" ht="6.75" customHeight="1">
      <c r="B147" s="54"/>
      <c r="C147" s="55"/>
      <c r="D147" s="55"/>
      <c r="E147" s="55"/>
      <c r="F147" s="55"/>
      <c r="G147" s="55"/>
      <c r="H147" s="55"/>
      <c r="I147" s="134"/>
      <c r="J147" s="55"/>
      <c r="K147" s="55"/>
      <c r="L147" s="59"/>
    </row>
  </sheetData>
  <sheetProtection password="CC35" sheet="1" objects="1" scenarios="1" formatColumns="0" formatRows="0" autoFilter="0"/>
  <autoFilter ref="C81:K146"/>
  <mergeCells count="10">
    <mergeCell ref="L2:V2"/>
    <mergeCell ref="E7:H7"/>
    <mergeCell ref="E9:H9"/>
    <mergeCell ref="E24:H24"/>
    <mergeCell ref="J51:J52"/>
    <mergeCell ref="E72:H72"/>
    <mergeCell ref="E74:H74"/>
    <mergeCell ref="G1:H1"/>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R128"/>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1002</v>
      </c>
      <c r="E1" s="109"/>
      <c r="F1" s="111" t="s">
        <v>1095</v>
      </c>
      <c r="G1" s="359" t="s">
        <v>1096</v>
      </c>
      <c r="H1" s="359"/>
      <c r="I1" s="112"/>
      <c r="J1" s="111" t="s">
        <v>1097</v>
      </c>
      <c r="K1" s="110" t="s">
        <v>1098</v>
      </c>
      <c r="L1" s="111" t="s">
        <v>1099</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33"/>
      <c r="M2" s="333"/>
      <c r="N2" s="333"/>
      <c r="O2" s="333"/>
      <c r="P2" s="333"/>
      <c r="Q2" s="333"/>
      <c r="R2" s="333"/>
      <c r="S2" s="333"/>
      <c r="T2" s="333"/>
      <c r="U2" s="333"/>
      <c r="V2" s="333"/>
      <c r="AT2" s="22" t="s">
        <v>1091</v>
      </c>
    </row>
    <row r="3" spans="2:46" ht="6.75" customHeight="1">
      <c r="B3" s="23"/>
      <c r="C3" s="24"/>
      <c r="D3" s="24"/>
      <c r="E3" s="24"/>
      <c r="F3" s="24"/>
      <c r="G3" s="24"/>
      <c r="H3" s="24"/>
      <c r="I3" s="113"/>
      <c r="J3" s="24"/>
      <c r="K3" s="25"/>
      <c r="AT3" s="22" t="s">
        <v>1082</v>
      </c>
    </row>
    <row r="4" spans="2:46" ht="36.75" customHeight="1">
      <c r="B4" s="26"/>
      <c r="C4" s="27"/>
      <c r="D4" s="28" t="s">
        <v>1100</v>
      </c>
      <c r="E4" s="27"/>
      <c r="F4" s="27"/>
      <c r="G4" s="27"/>
      <c r="H4" s="27"/>
      <c r="I4" s="114"/>
      <c r="J4" s="27"/>
      <c r="K4" s="29"/>
      <c r="M4" s="30" t="s">
        <v>1013</v>
      </c>
      <c r="AT4" s="22" t="s">
        <v>1007</v>
      </c>
    </row>
    <row r="5" spans="2:11" ht="6.75" customHeight="1">
      <c r="B5" s="26"/>
      <c r="C5" s="27"/>
      <c r="D5" s="27"/>
      <c r="E5" s="27"/>
      <c r="F5" s="27"/>
      <c r="G5" s="27"/>
      <c r="H5" s="27"/>
      <c r="I5" s="114"/>
      <c r="J5" s="27"/>
      <c r="K5" s="29"/>
    </row>
    <row r="6" spans="2:11" ht="15">
      <c r="B6" s="26"/>
      <c r="C6" s="27"/>
      <c r="D6" s="35" t="s">
        <v>1019</v>
      </c>
      <c r="E6" s="27"/>
      <c r="F6" s="27"/>
      <c r="G6" s="27"/>
      <c r="H6" s="27"/>
      <c r="I6" s="114"/>
      <c r="J6" s="27"/>
      <c r="K6" s="29"/>
    </row>
    <row r="7" spans="2:11" ht="16.5" customHeight="1">
      <c r="B7" s="26"/>
      <c r="C7" s="27"/>
      <c r="D7" s="27"/>
      <c r="E7" s="360" t="str">
        <f>'Rekapitulace stavby'!K6</f>
        <v>Praha bez bariér - Komunardů - úpravy zastávek</v>
      </c>
      <c r="F7" s="361"/>
      <c r="G7" s="361"/>
      <c r="H7" s="361"/>
      <c r="I7" s="114"/>
      <c r="J7" s="27"/>
      <c r="K7" s="29"/>
    </row>
    <row r="8" spans="2:11" s="1" customFormat="1" ht="15">
      <c r="B8" s="39"/>
      <c r="C8" s="40"/>
      <c r="D8" s="35" t="s">
        <v>1101</v>
      </c>
      <c r="E8" s="40"/>
      <c r="F8" s="40"/>
      <c r="G8" s="40"/>
      <c r="H8" s="40"/>
      <c r="I8" s="115"/>
      <c r="J8" s="40"/>
      <c r="K8" s="43"/>
    </row>
    <row r="9" spans="2:11" s="1" customFormat="1" ht="36.75" customHeight="1">
      <c r="B9" s="39"/>
      <c r="C9" s="40"/>
      <c r="D9" s="40"/>
      <c r="E9" s="362" t="s">
        <v>360</v>
      </c>
      <c r="F9" s="363"/>
      <c r="G9" s="363"/>
      <c r="H9" s="363"/>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1021</v>
      </c>
      <c r="E11" s="40"/>
      <c r="F11" s="33" t="s">
        <v>1022</v>
      </c>
      <c r="G11" s="40"/>
      <c r="H11" s="40"/>
      <c r="I11" s="116" t="s">
        <v>1023</v>
      </c>
      <c r="J11" s="33" t="s">
        <v>1022</v>
      </c>
      <c r="K11" s="43"/>
    </row>
    <row r="12" spans="2:11" s="1" customFormat="1" ht="14.25" customHeight="1">
      <c r="B12" s="39"/>
      <c r="C12" s="40"/>
      <c r="D12" s="35" t="s">
        <v>1024</v>
      </c>
      <c r="E12" s="40"/>
      <c r="F12" s="33" t="s">
        <v>1025</v>
      </c>
      <c r="G12" s="40"/>
      <c r="H12" s="40"/>
      <c r="I12" s="116" t="s">
        <v>1026</v>
      </c>
      <c r="J12" s="117" t="str">
        <f>'Rekapitulace stavby'!AN8</f>
        <v>29. 11. 2017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1028</v>
      </c>
      <c r="E14" s="40"/>
      <c r="F14" s="40"/>
      <c r="G14" s="40"/>
      <c r="H14" s="40"/>
      <c r="I14" s="116" t="s">
        <v>1029</v>
      </c>
      <c r="J14" s="33">
        <f>IF('Rekapitulace stavby'!AN10="","",'Rekapitulace stavby'!AN10)</f>
      </c>
      <c r="K14" s="43"/>
    </row>
    <row r="15" spans="2:11" s="1" customFormat="1" ht="18" customHeight="1">
      <c r="B15" s="39"/>
      <c r="C15" s="40"/>
      <c r="D15" s="40"/>
      <c r="E15" s="33" t="str">
        <f>IF('Rekapitulace stavby'!E11="","",'Rekapitulace stavby'!E11)</f>
        <v> </v>
      </c>
      <c r="F15" s="40"/>
      <c r="G15" s="40"/>
      <c r="H15" s="40"/>
      <c r="I15" s="116" t="s">
        <v>1031</v>
      </c>
      <c r="J15" s="33">
        <f>IF('Rekapitulace stavby'!AN11="","",'Rekapitulace stavby'!AN11)</f>
      </c>
      <c r="K15" s="43"/>
    </row>
    <row r="16" spans="2:11" s="1" customFormat="1" ht="6.75" customHeight="1">
      <c r="B16" s="39"/>
      <c r="C16" s="40"/>
      <c r="D16" s="40"/>
      <c r="E16" s="40"/>
      <c r="F16" s="40"/>
      <c r="G16" s="40"/>
      <c r="H16" s="40"/>
      <c r="I16" s="115"/>
      <c r="J16" s="40"/>
      <c r="K16" s="43"/>
    </row>
    <row r="17" spans="2:11" s="1" customFormat="1" ht="14.25" customHeight="1">
      <c r="B17" s="39"/>
      <c r="C17" s="40"/>
      <c r="D17" s="35" t="s">
        <v>1032</v>
      </c>
      <c r="E17" s="40"/>
      <c r="F17" s="40"/>
      <c r="G17" s="40"/>
      <c r="H17" s="40"/>
      <c r="I17" s="116" t="s">
        <v>1029</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1031</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1034</v>
      </c>
      <c r="E20" s="40"/>
      <c r="F20" s="40"/>
      <c r="G20" s="40"/>
      <c r="H20" s="40"/>
      <c r="I20" s="116" t="s">
        <v>1029</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1031</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1036</v>
      </c>
      <c r="E23" s="40"/>
      <c r="F23" s="40"/>
      <c r="G23" s="40"/>
      <c r="H23" s="40"/>
      <c r="I23" s="115"/>
      <c r="J23" s="40"/>
      <c r="K23" s="43"/>
    </row>
    <row r="24" spans="2:11" s="6" customFormat="1" ht="16.5" customHeight="1">
      <c r="B24" s="118"/>
      <c r="C24" s="119"/>
      <c r="D24" s="119"/>
      <c r="E24" s="160" t="s">
        <v>1022</v>
      </c>
      <c r="F24" s="160"/>
      <c r="G24" s="160"/>
      <c r="H24" s="160"/>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1038</v>
      </c>
      <c r="E27" s="40"/>
      <c r="F27" s="40"/>
      <c r="G27" s="40"/>
      <c r="H27" s="40"/>
      <c r="I27" s="115"/>
      <c r="J27" s="125">
        <f>ROUND(J86,2)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1040</v>
      </c>
      <c r="G29" s="40"/>
      <c r="H29" s="40"/>
      <c r="I29" s="126" t="s">
        <v>1039</v>
      </c>
      <c r="J29" s="44" t="s">
        <v>1041</v>
      </c>
      <c r="K29" s="43"/>
    </row>
    <row r="30" spans="2:11" s="1" customFormat="1" ht="14.25" customHeight="1">
      <c r="B30" s="39"/>
      <c r="C30" s="40"/>
      <c r="D30" s="47" t="s">
        <v>1042</v>
      </c>
      <c r="E30" s="47" t="s">
        <v>1043</v>
      </c>
      <c r="F30" s="127">
        <f>ROUND(SUM(BE86:BE127),2)</f>
        <v>0</v>
      </c>
      <c r="G30" s="40"/>
      <c r="H30" s="40"/>
      <c r="I30" s="128">
        <v>0.21</v>
      </c>
      <c r="J30" s="127">
        <f>ROUND(ROUND((SUM(BE86:BE127)),2)*I30,2)</f>
        <v>0</v>
      </c>
      <c r="K30" s="43"/>
    </row>
    <row r="31" spans="2:11" s="1" customFormat="1" ht="14.25" customHeight="1">
      <c r="B31" s="39"/>
      <c r="C31" s="40"/>
      <c r="D31" s="40"/>
      <c r="E31" s="47" t="s">
        <v>1044</v>
      </c>
      <c r="F31" s="127">
        <f>ROUND(SUM(BF86:BF127),2)</f>
        <v>0</v>
      </c>
      <c r="G31" s="40"/>
      <c r="H31" s="40"/>
      <c r="I31" s="128">
        <v>0.15</v>
      </c>
      <c r="J31" s="127">
        <f>ROUND(ROUND((SUM(BF86:BF127)),2)*I31,2)</f>
        <v>0</v>
      </c>
      <c r="K31" s="43"/>
    </row>
    <row r="32" spans="2:11" s="1" customFormat="1" ht="14.25" customHeight="1" hidden="1">
      <c r="B32" s="39"/>
      <c r="C32" s="40"/>
      <c r="D32" s="40"/>
      <c r="E32" s="47" t="s">
        <v>1045</v>
      </c>
      <c r="F32" s="127">
        <f>ROUND(SUM(BG86:BG127),2)</f>
        <v>0</v>
      </c>
      <c r="G32" s="40"/>
      <c r="H32" s="40"/>
      <c r="I32" s="128">
        <v>0.21</v>
      </c>
      <c r="J32" s="127">
        <v>0</v>
      </c>
      <c r="K32" s="43"/>
    </row>
    <row r="33" spans="2:11" s="1" customFormat="1" ht="14.25" customHeight="1" hidden="1">
      <c r="B33" s="39"/>
      <c r="C33" s="40"/>
      <c r="D33" s="40"/>
      <c r="E33" s="47" t="s">
        <v>1046</v>
      </c>
      <c r="F33" s="127">
        <f>ROUND(SUM(BH86:BH127),2)</f>
        <v>0</v>
      </c>
      <c r="G33" s="40"/>
      <c r="H33" s="40"/>
      <c r="I33" s="128">
        <v>0.15</v>
      </c>
      <c r="J33" s="127">
        <v>0</v>
      </c>
      <c r="K33" s="43"/>
    </row>
    <row r="34" spans="2:11" s="1" customFormat="1" ht="14.25" customHeight="1" hidden="1">
      <c r="B34" s="39"/>
      <c r="C34" s="40"/>
      <c r="D34" s="40"/>
      <c r="E34" s="47" t="s">
        <v>1047</v>
      </c>
      <c r="F34" s="127">
        <f>ROUND(SUM(BI86:BI127),2)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1048</v>
      </c>
      <c r="E36" s="51"/>
      <c r="F36" s="51"/>
      <c r="G36" s="130" t="s">
        <v>1049</v>
      </c>
      <c r="H36" s="52" t="s">
        <v>1050</v>
      </c>
      <c r="I36" s="131"/>
      <c r="J36" s="132">
        <f>SUM(J27:J34)</f>
        <v>0</v>
      </c>
      <c r="K36" s="133"/>
    </row>
    <row r="37" spans="2:11" s="1" customFormat="1" ht="14.25" customHeight="1">
      <c r="B37" s="54"/>
      <c r="C37" s="55"/>
      <c r="D37" s="55"/>
      <c r="E37" s="55"/>
      <c r="F37" s="55"/>
      <c r="G37" s="55"/>
      <c r="H37" s="55"/>
      <c r="I37" s="134"/>
      <c r="J37" s="55"/>
      <c r="K37" s="56"/>
    </row>
    <row r="41" spans="2:11" s="1" customFormat="1" ht="6.75" customHeight="1">
      <c r="B41" s="135"/>
      <c r="C41" s="136"/>
      <c r="D41" s="136"/>
      <c r="E41" s="136"/>
      <c r="F41" s="136"/>
      <c r="G41" s="136"/>
      <c r="H41" s="136"/>
      <c r="I41" s="137"/>
      <c r="J41" s="136"/>
      <c r="K41" s="138"/>
    </row>
    <row r="42" spans="2:11" s="1" customFormat="1" ht="36.75" customHeight="1">
      <c r="B42" s="39"/>
      <c r="C42" s="28" t="s">
        <v>1103</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1019</v>
      </c>
      <c r="D44" s="40"/>
      <c r="E44" s="40"/>
      <c r="F44" s="40"/>
      <c r="G44" s="40"/>
      <c r="H44" s="40"/>
      <c r="I44" s="115"/>
      <c r="J44" s="40"/>
      <c r="K44" s="43"/>
    </row>
    <row r="45" spans="2:11" s="1" customFormat="1" ht="16.5" customHeight="1">
      <c r="B45" s="39"/>
      <c r="C45" s="40"/>
      <c r="D45" s="40"/>
      <c r="E45" s="360" t="str">
        <f>E7</f>
        <v>Praha bez bariér - Komunardů - úpravy zastávek</v>
      </c>
      <c r="F45" s="361"/>
      <c r="G45" s="361"/>
      <c r="H45" s="361"/>
      <c r="I45" s="115"/>
      <c r="J45" s="40"/>
      <c r="K45" s="43"/>
    </row>
    <row r="46" spans="2:11" s="1" customFormat="1" ht="14.25" customHeight="1">
      <c r="B46" s="39"/>
      <c r="C46" s="35" t="s">
        <v>1101</v>
      </c>
      <c r="D46" s="40"/>
      <c r="E46" s="40"/>
      <c r="F46" s="40"/>
      <c r="G46" s="40"/>
      <c r="H46" s="40"/>
      <c r="I46" s="115"/>
      <c r="J46" s="40"/>
      <c r="K46" s="43"/>
    </row>
    <row r="47" spans="2:11" s="1" customFormat="1" ht="17.25" customHeight="1">
      <c r="B47" s="39"/>
      <c r="C47" s="40"/>
      <c r="D47" s="40"/>
      <c r="E47" s="362" t="str">
        <f>E9</f>
        <v>SO 461 - Úprava trakčního vedení</v>
      </c>
      <c r="F47" s="363"/>
      <c r="G47" s="363"/>
      <c r="H47" s="363"/>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1024</v>
      </c>
      <c r="D49" s="40"/>
      <c r="E49" s="40"/>
      <c r="F49" s="33" t="str">
        <f>F12</f>
        <v>Praha 7 - Holešovice</v>
      </c>
      <c r="G49" s="40"/>
      <c r="H49" s="40"/>
      <c r="I49" s="116" t="s">
        <v>1026</v>
      </c>
      <c r="J49" s="117" t="str">
        <f>IF(J12="","",J12)</f>
        <v>29. 11. 2017</v>
      </c>
      <c r="K49" s="43"/>
    </row>
    <row r="50" spans="2:11" s="1" customFormat="1" ht="6.75" customHeight="1">
      <c r="B50" s="39"/>
      <c r="C50" s="40"/>
      <c r="D50" s="40"/>
      <c r="E50" s="40"/>
      <c r="F50" s="40"/>
      <c r="G50" s="40"/>
      <c r="H50" s="40"/>
      <c r="I50" s="115"/>
      <c r="J50" s="40"/>
      <c r="K50" s="43"/>
    </row>
    <row r="51" spans="2:11" s="1" customFormat="1" ht="15">
      <c r="B51" s="39"/>
      <c r="C51" s="35" t="s">
        <v>1028</v>
      </c>
      <c r="D51" s="40"/>
      <c r="E51" s="40"/>
      <c r="F51" s="33" t="str">
        <f>E15</f>
        <v> </v>
      </c>
      <c r="G51" s="40"/>
      <c r="H51" s="40"/>
      <c r="I51" s="116" t="s">
        <v>1034</v>
      </c>
      <c r="J51" s="160" t="str">
        <f>E21</f>
        <v> </v>
      </c>
      <c r="K51" s="43"/>
    </row>
    <row r="52" spans="2:11" s="1" customFormat="1" ht="14.25" customHeight="1">
      <c r="B52" s="39"/>
      <c r="C52" s="35" t="s">
        <v>1032</v>
      </c>
      <c r="D52" s="40"/>
      <c r="E52" s="40"/>
      <c r="F52" s="33">
        <f>IF(E18="","",E18)</f>
      </c>
      <c r="G52" s="40"/>
      <c r="H52" s="40"/>
      <c r="I52" s="115"/>
      <c r="J52" s="355"/>
      <c r="K52" s="43"/>
    </row>
    <row r="53" spans="2:11" s="1" customFormat="1" ht="9.75" customHeight="1">
      <c r="B53" s="39"/>
      <c r="C53" s="40"/>
      <c r="D53" s="40"/>
      <c r="E53" s="40"/>
      <c r="F53" s="40"/>
      <c r="G53" s="40"/>
      <c r="H53" s="40"/>
      <c r="I53" s="115"/>
      <c r="J53" s="40"/>
      <c r="K53" s="43"/>
    </row>
    <row r="54" spans="2:11" s="1" customFormat="1" ht="29.25" customHeight="1">
      <c r="B54" s="39"/>
      <c r="C54" s="139" t="s">
        <v>1104</v>
      </c>
      <c r="D54" s="49"/>
      <c r="E54" s="49"/>
      <c r="F54" s="49"/>
      <c r="G54" s="49"/>
      <c r="H54" s="49"/>
      <c r="I54" s="140"/>
      <c r="J54" s="141" t="s">
        <v>1105</v>
      </c>
      <c r="K54" s="53"/>
    </row>
    <row r="55" spans="2:11" s="1" customFormat="1" ht="9.75" customHeight="1">
      <c r="B55" s="39"/>
      <c r="C55" s="40"/>
      <c r="D55" s="40"/>
      <c r="E55" s="40"/>
      <c r="F55" s="40"/>
      <c r="G55" s="40"/>
      <c r="H55" s="40"/>
      <c r="I55" s="115"/>
      <c r="J55" s="40"/>
      <c r="K55" s="43"/>
    </row>
    <row r="56" spans="2:47" s="1" customFormat="1" ht="29.25" customHeight="1">
      <c r="B56" s="39"/>
      <c r="C56" s="142" t="s">
        <v>1106</v>
      </c>
      <c r="D56" s="40"/>
      <c r="E56" s="40"/>
      <c r="F56" s="40"/>
      <c r="G56" s="40"/>
      <c r="H56" s="40"/>
      <c r="I56" s="115"/>
      <c r="J56" s="125">
        <f>J86</f>
        <v>0</v>
      </c>
      <c r="K56" s="43"/>
      <c r="AU56" s="22" t="s">
        <v>1107</v>
      </c>
    </row>
    <row r="57" spans="2:11" s="7" customFormat="1" ht="24.75" customHeight="1">
      <c r="B57" s="143"/>
      <c r="C57" s="144"/>
      <c r="D57" s="145" t="s">
        <v>361</v>
      </c>
      <c r="E57" s="146"/>
      <c r="F57" s="146"/>
      <c r="G57" s="146"/>
      <c r="H57" s="146"/>
      <c r="I57" s="147"/>
      <c r="J57" s="148">
        <f>J87</f>
        <v>0</v>
      </c>
      <c r="K57" s="149"/>
    </row>
    <row r="58" spans="2:11" s="8" customFormat="1" ht="19.5" customHeight="1">
      <c r="B58" s="150"/>
      <c r="C58" s="151"/>
      <c r="D58" s="152" t="s">
        <v>362</v>
      </c>
      <c r="E58" s="153"/>
      <c r="F58" s="153"/>
      <c r="G58" s="153"/>
      <c r="H58" s="153"/>
      <c r="I58" s="154"/>
      <c r="J58" s="155">
        <f>J88</f>
        <v>0</v>
      </c>
      <c r="K58" s="156"/>
    </row>
    <row r="59" spans="2:11" s="8" customFormat="1" ht="19.5" customHeight="1">
      <c r="B59" s="150"/>
      <c r="C59" s="151"/>
      <c r="D59" s="152" t="s">
        <v>363</v>
      </c>
      <c r="E59" s="153"/>
      <c r="F59" s="153"/>
      <c r="G59" s="153"/>
      <c r="H59" s="153"/>
      <c r="I59" s="154"/>
      <c r="J59" s="155">
        <f>J93</f>
        <v>0</v>
      </c>
      <c r="K59" s="156"/>
    </row>
    <row r="60" spans="2:11" s="8" customFormat="1" ht="19.5" customHeight="1">
      <c r="B60" s="150"/>
      <c r="C60" s="151"/>
      <c r="D60" s="152" t="s">
        <v>364</v>
      </c>
      <c r="E60" s="153"/>
      <c r="F60" s="153"/>
      <c r="G60" s="153"/>
      <c r="H60" s="153"/>
      <c r="I60" s="154"/>
      <c r="J60" s="155">
        <f>J96</f>
        <v>0</v>
      </c>
      <c r="K60" s="156"/>
    </row>
    <row r="61" spans="2:11" s="8" customFormat="1" ht="19.5" customHeight="1">
      <c r="B61" s="150"/>
      <c r="C61" s="151"/>
      <c r="D61" s="152" t="s">
        <v>365</v>
      </c>
      <c r="E61" s="153"/>
      <c r="F61" s="153"/>
      <c r="G61" s="153"/>
      <c r="H61" s="153"/>
      <c r="I61" s="154"/>
      <c r="J61" s="155">
        <f>J103</f>
        <v>0</v>
      </c>
      <c r="K61" s="156"/>
    </row>
    <row r="62" spans="2:11" s="8" customFormat="1" ht="19.5" customHeight="1">
      <c r="B62" s="150"/>
      <c r="C62" s="151"/>
      <c r="D62" s="152" t="s">
        <v>366</v>
      </c>
      <c r="E62" s="153"/>
      <c r="F62" s="153"/>
      <c r="G62" s="153"/>
      <c r="H62" s="153"/>
      <c r="I62" s="154"/>
      <c r="J62" s="155">
        <f>J106</f>
        <v>0</v>
      </c>
      <c r="K62" s="156"/>
    </row>
    <row r="63" spans="2:11" s="8" customFormat="1" ht="19.5" customHeight="1">
      <c r="B63" s="150"/>
      <c r="C63" s="151"/>
      <c r="D63" s="152" t="s">
        <v>367</v>
      </c>
      <c r="E63" s="153"/>
      <c r="F63" s="153"/>
      <c r="G63" s="153"/>
      <c r="H63" s="153"/>
      <c r="I63" s="154"/>
      <c r="J63" s="155">
        <f>J110</f>
        <v>0</v>
      </c>
      <c r="K63" s="156"/>
    </row>
    <row r="64" spans="2:11" s="8" customFormat="1" ht="19.5" customHeight="1">
      <c r="B64" s="150"/>
      <c r="C64" s="151"/>
      <c r="D64" s="152" t="s">
        <v>368</v>
      </c>
      <c r="E64" s="153"/>
      <c r="F64" s="153"/>
      <c r="G64" s="153"/>
      <c r="H64" s="153"/>
      <c r="I64" s="154"/>
      <c r="J64" s="155">
        <f>J113</f>
        <v>0</v>
      </c>
      <c r="K64" s="156"/>
    </row>
    <row r="65" spans="2:11" s="8" customFormat="1" ht="19.5" customHeight="1">
      <c r="B65" s="150"/>
      <c r="C65" s="151"/>
      <c r="D65" s="152" t="s">
        <v>369</v>
      </c>
      <c r="E65" s="153"/>
      <c r="F65" s="153"/>
      <c r="G65" s="153"/>
      <c r="H65" s="153"/>
      <c r="I65" s="154"/>
      <c r="J65" s="155">
        <f>J122</f>
        <v>0</v>
      </c>
      <c r="K65" s="156"/>
    </row>
    <row r="66" spans="2:11" s="8" customFormat="1" ht="19.5" customHeight="1">
      <c r="B66" s="150"/>
      <c r="C66" s="151"/>
      <c r="D66" s="152" t="s">
        <v>370</v>
      </c>
      <c r="E66" s="153"/>
      <c r="F66" s="153"/>
      <c r="G66" s="153"/>
      <c r="H66" s="153"/>
      <c r="I66" s="154"/>
      <c r="J66" s="155">
        <f>J126</f>
        <v>0</v>
      </c>
      <c r="K66" s="156"/>
    </row>
    <row r="67" spans="2:11" s="1" customFormat="1" ht="21.75" customHeight="1">
      <c r="B67" s="39"/>
      <c r="C67" s="40"/>
      <c r="D67" s="40"/>
      <c r="E67" s="40"/>
      <c r="F67" s="40"/>
      <c r="G67" s="40"/>
      <c r="H67" s="40"/>
      <c r="I67" s="115"/>
      <c r="J67" s="40"/>
      <c r="K67" s="43"/>
    </row>
    <row r="68" spans="2:11" s="1" customFormat="1" ht="6.75" customHeight="1">
      <c r="B68" s="54"/>
      <c r="C68" s="55"/>
      <c r="D68" s="55"/>
      <c r="E68" s="55"/>
      <c r="F68" s="55"/>
      <c r="G68" s="55"/>
      <c r="H68" s="55"/>
      <c r="I68" s="134"/>
      <c r="J68" s="55"/>
      <c r="K68" s="56"/>
    </row>
    <row r="72" spans="2:12" s="1" customFormat="1" ht="6.75" customHeight="1">
      <c r="B72" s="57"/>
      <c r="C72" s="58"/>
      <c r="D72" s="58"/>
      <c r="E72" s="58"/>
      <c r="F72" s="58"/>
      <c r="G72" s="58"/>
      <c r="H72" s="58"/>
      <c r="I72" s="137"/>
      <c r="J72" s="58"/>
      <c r="K72" s="58"/>
      <c r="L72" s="59"/>
    </row>
    <row r="73" spans="2:12" s="1" customFormat="1" ht="36.75" customHeight="1">
      <c r="B73" s="39"/>
      <c r="C73" s="60" t="s">
        <v>1115</v>
      </c>
      <c r="D73" s="61"/>
      <c r="E73" s="61"/>
      <c r="F73" s="61"/>
      <c r="G73" s="61"/>
      <c r="H73" s="61"/>
      <c r="I73" s="157"/>
      <c r="J73" s="61"/>
      <c r="K73" s="61"/>
      <c r="L73" s="59"/>
    </row>
    <row r="74" spans="2:12" s="1" customFormat="1" ht="6.75" customHeight="1">
      <c r="B74" s="39"/>
      <c r="C74" s="61"/>
      <c r="D74" s="61"/>
      <c r="E74" s="61"/>
      <c r="F74" s="61"/>
      <c r="G74" s="61"/>
      <c r="H74" s="61"/>
      <c r="I74" s="157"/>
      <c r="J74" s="61"/>
      <c r="K74" s="61"/>
      <c r="L74" s="59"/>
    </row>
    <row r="75" spans="2:12" s="1" customFormat="1" ht="14.25" customHeight="1">
      <c r="B75" s="39"/>
      <c r="C75" s="63" t="s">
        <v>1019</v>
      </c>
      <c r="D75" s="61"/>
      <c r="E75" s="61"/>
      <c r="F75" s="61"/>
      <c r="G75" s="61"/>
      <c r="H75" s="61"/>
      <c r="I75" s="157"/>
      <c r="J75" s="61"/>
      <c r="K75" s="61"/>
      <c r="L75" s="59"/>
    </row>
    <row r="76" spans="2:12" s="1" customFormat="1" ht="16.5" customHeight="1">
      <c r="B76" s="39"/>
      <c r="C76" s="61"/>
      <c r="D76" s="61"/>
      <c r="E76" s="356" t="str">
        <f>E7</f>
        <v>Praha bez bariér - Komunardů - úpravy zastávek</v>
      </c>
      <c r="F76" s="357"/>
      <c r="G76" s="357"/>
      <c r="H76" s="357"/>
      <c r="I76" s="157"/>
      <c r="J76" s="61"/>
      <c r="K76" s="61"/>
      <c r="L76" s="59"/>
    </row>
    <row r="77" spans="2:12" s="1" customFormat="1" ht="14.25" customHeight="1">
      <c r="B77" s="39"/>
      <c r="C77" s="63" t="s">
        <v>1101</v>
      </c>
      <c r="D77" s="61"/>
      <c r="E77" s="61"/>
      <c r="F77" s="61"/>
      <c r="G77" s="61"/>
      <c r="H77" s="61"/>
      <c r="I77" s="157"/>
      <c r="J77" s="61"/>
      <c r="K77" s="61"/>
      <c r="L77" s="59"/>
    </row>
    <row r="78" spans="2:12" s="1" customFormat="1" ht="17.25" customHeight="1">
      <c r="B78" s="39"/>
      <c r="C78" s="61"/>
      <c r="D78" s="61"/>
      <c r="E78" s="339" t="str">
        <f>E9</f>
        <v>SO 461 - Úprava trakčního vedení</v>
      </c>
      <c r="F78" s="358"/>
      <c r="G78" s="358"/>
      <c r="H78" s="358"/>
      <c r="I78" s="157"/>
      <c r="J78" s="61"/>
      <c r="K78" s="61"/>
      <c r="L78" s="59"/>
    </row>
    <row r="79" spans="2:12" s="1" customFormat="1" ht="6.75" customHeight="1">
      <c r="B79" s="39"/>
      <c r="C79" s="61"/>
      <c r="D79" s="61"/>
      <c r="E79" s="61"/>
      <c r="F79" s="61"/>
      <c r="G79" s="61"/>
      <c r="H79" s="61"/>
      <c r="I79" s="157"/>
      <c r="J79" s="61"/>
      <c r="K79" s="61"/>
      <c r="L79" s="59"/>
    </row>
    <row r="80" spans="2:12" s="1" customFormat="1" ht="18" customHeight="1">
      <c r="B80" s="39"/>
      <c r="C80" s="63" t="s">
        <v>1024</v>
      </c>
      <c r="D80" s="61"/>
      <c r="E80" s="61"/>
      <c r="F80" s="158" t="str">
        <f>F12</f>
        <v>Praha 7 - Holešovice</v>
      </c>
      <c r="G80" s="61"/>
      <c r="H80" s="61"/>
      <c r="I80" s="162" t="s">
        <v>1026</v>
      </c>
      <c r="J80" s="71" t="str">
        <f>IF(J12="","",J12)</f>
        <v>29. 11. 2017</v>
      </c>
      <c r="K80" s="61"/>
      <c r="L80" s="59"/>
    </row>
    <row r="81" spans="2:12" s="1" customFormat="1" ht="6.75" customHeight="1">
      <c r="B81" s="39"/>
      <c r="C81" s="61"/>
      <c r="D81" s="61"/>
      <c r="E81" s="61"/>
      <c r="F81" s="61"/>
      <c r="G81" s="61"/>
      <c r="H81" s="61"/>
      <c r="I81" s="157"/>
      <c r="J81" s="61"/>
      <c r="K81" s="61"/>
      <c r="L81" s="59"/>
    </row>
    <row r="82" spans="2:12" s="1" customFormat="1" ht="15">
      <c r="B82" s="39"/>
      <c r="C82" s="63" t="s">
        <v>1028</v>
      </c>
      <c r="D82" s="61"/>
      <c r="E82" s="61"/>
      <c r="F82" s="158" t="str">
        <f>E15</f>
        <v> </v>
      </c>
      <c r="G82" s="61"/>
      <c r="H82" s="61"/>
      <c r="I82" s="162" t="s">
        <v>1034</v>
      </c>
      <c r="J82" s="158" t="str">
        <f>E21</f>
        <v> </v>
      </c>
      <c r="K82" s="61"/>
      <c r="L82" s="59"/>
    </row>
    <row r="83" spans="2:12" s="1" customFormat="1" ht="14.25" customHeight="1">
      <c r="B83" s="39"/>
      <c r="C83" s="63" t="s">
        <v>1032</v>
      </c>
      <c r="D83" s="61"/>
      <c r="E83" s="61"/>
      <c r="F83" s="158">
        <f>IF(E18="","",E18)</f>
      </c>
      <c r="G83" s="61"/>
      <c r="H83" s="61"/>
      <c r="I83" s="157"/>
      <c r="J83" s="61"/>
      <c r="K83" s="61"/>
      <c r="L83" s="59"/>
    </row>
    <row r="84" spans="2:12" s="1" customFormat="1" ht="9.75" customHeight="1">
      <c r="B84" s="39"/>
      <c r="C84" s="61"/>
      <c r="D84" s="61"/>
      <c r="E84" s="61"/>
      <c r="F84" s="61"/>
      <c r="G84" s="61"/>
      <c r="H84" s="61"/>
      <c r="I84" s="157"/>
      <c r="J84" s="61"/>
      <c r="K84" s="61"/>
      <c r="L84" s="59"/>
    </row>
    <row r="85" spans="2:20" s="9" customFormat="1" ht="29.25" customHeight="1">
      <c r="B85" s="163"/>
      <c r="C85" s="164" t="s">
        <v>1116</v>
      </c>
      <c r="D85" s="165" t="s">
        <v>1057</v>
      </c>
      <c r="E85" s="165" t="s">
        <v>1053</v>
      </c>
      <c r="F85" s="165" t="s">
        <v>1117</v>
      </c>
      <c r="G85" s="165" t="s">
        <v>1118</v>
      </c>
      <c r="H85" s="165" t="s">
        <v>1119</v>
      </c>
      <c r="I85" s="166" t="s">
        <v>1120</v>
      </c>
      <c r="J85" s="165" t="s">
        <v>1105</v>
      </c>
      <c r="K85" s="167" t="s">
        <v>1121</v>
      </c>
      <c r="L85" s="168"/>
      <c r="M85" s="78" t="s">
        <v>1122</v>
      </c>
      <c r="N85" s="79" t="s">
        <v>1042</v>
      </c>
      <c r="O85" s="79" t="s">
        <v>1123</v>
      </c>
      <c r="P85" s="79" t="s">
        <v>1124</v>
      </c>
      <c r="Q85" s="79" t="s">
        <v>1125</v>
      </c>
      <c r="R85" s="79" t="s">
        <v>1126</v>
      </c>
      <c r="S85" s="79" t="s">
        <v>1127</v>
      </c>
      <c r="T85" s="80" t="s">
        <v>1128</v>
      </c>
    </row>
    <row r="86" spans="2:63" s="1" customFormat="1" ht="29.25" customHeight="1">
      <c r="B86" s="39"/>
      <c r="C86" s="84" t="s">
        <v>1106</v>
      </c>
      <c r="D86" s="61"/>
      <c r="E86" s="61"/>
      <c r="F86" s="61"/>
      <c r="G86" s="61"/>
      <c r="H86" s="61"/>
      <c r="I86" s="157"/>
      <c r="J86" s="169">
        <f>BK86</f>
        <v>0</v>
      </c>
      <c r="K86" s="61"/>
      <c r="L86" s="59"/>
      <c r="M86" s="81"/>
      <c r="N86" s="82"/>
      <c r="O86" s="82"/>
      <c r="P86" s="170">
        <f>P87</f>
        <v>0</v>
      </c>
      <c r="Q86" s="82"/>
      <c r="R86" s="170">
        <f>R87</f>
        <v>0</v>
      </c>
      <c r="S86" s="82"/>
      <c r="T86" s="171">
        <f>T87</f>
        <v>0</v>
      </c>
      <c r="AT86" s="22" t="s">
        <v>1071</v>
      </c>
      <c r="AU86" s="22" t="s">
        <v>1107</v>
      </c>
      <c r="BK86" s="172">
        <f>BK87</f>
        <v>0</v>
      </c>
    </row>
    <row r="87" spans="2:63" s="10" customFormat="1" ht="36.75" customHeight="1">
      <c r="B87" s="173"/>
      <c r="C87" s="174"/>
      <c r="D87" s="175" t="s">
        <v>1071</v>
      </c>
      <c r="E87" s="176" t="s">
        <v>1206</v>
      </c>
      <c r="F87" s="176" t="s">
        <v>371</v>
      </c>
      <c r="G87" s="174"/>
      <c r="H87" s="174"/>
      <c r="I87" s="177"/>
      <c r="J87" s="178">
        <f>BK87</f>
        <v>0</v>
      </c>
      <c r="K87" s="174"/>
      <c r="L87" s="179"/>
      <c r="M87" s="180"/>
      <c r="N87" s="181"/>
      <c r="O87" s="181"/>
      <c r="P87" s="182">
        <f>P88+P93+P96+P103+P106+P110+P113+P122+P126</f>
        <v>0</v>
      </c>
      <c r="Q87" s="181"/>
      <c r="R87" s="182">
        <f>R88+R93+R96+R103+R106+R110+R113+R122+R126</f>
        <v>0</v>
      </c>
      <c r="S87" s="181"/>
      <c r="T87" s="183">
        <f>T88+T93+T96+T103+T106+T110+T113+T122+T126</f>
        <v>0</v>
      </c>
      <c r="AR87" s="184" t="s">
        <v>1080</v>
      </c>
      <c r="AT87" s="185" t="s">
        <v>1071</v>
      </c>
      <c r="AU87" s="185" t="s">
        <v>1072</v>
      </c>
      <c r="AY87" s="184" t="s">
        <v>1132</v>
      </c>
      <c r="BK87" s="186">
        <f>BK88+BK93+BK96+BK103+BK106+BK110+BK113+BK122+BK126</f>
        <v>0</v>
      </c>
    </row>
    <row r="88" spans="2:63" s="10" customFormat="1" ht="19.5" customHeight="1">
      <c r="B88" s="173"/>
      <c r="C88" s="174"/>
      <c r="D88" s="175" t="s">
        <v>1071</v>
      </c>
      <c r="E88" s="187" t="s">
        <v>1080</v>
      </c>
      <c r="F88" s="187" t="s">
        <v>372</v>
      </c>
      <c r="G88" s="174"/>
      <c r="H88" s="174"/>
      <c r="I88" s="177"/>
      <c r="J88" s="188">
        <f>BK88</f>
        <v>0</v>
      </c>
      <c r="K88" s="174"/>
      <c r="L88" s="179"/>
      <c r="M88" s="180"/>
      <c r="N88" s="181"/>
      <c r="O88" s="181"/>
      <c r="P88" s="182">
        <f>SUM(P89:P92)</f>
        <v>0</v>
      </c>
      <c r="Q88" s="181"/>
      <c r="R88" s="182">
        <f>SUM(R89:R92)</f>
        <v>0</v>
      </c>
      <c r="S88" s="181"/>
      <c r="T88" s="183">
        <f>SUM(T89:T92)</f>
        <v>0</v>
      </c>
      <c r="AR88" s="184" t="s">
        <v>1080</v>
      </c>
      <c r="AT88" s="185" t="s">
        <v>1071</v>
      </c>
      <c r="AU88" s="185" t="s">
        <v>1080</v>
      </c>
      <c r="AY88" s="184" t="s">
        <v>1132</v>
      </c>
      <c r="BK88" s="186">
        <f>SUM(BK89:BK92)</f>
        <v>0</v>
      </c>
    </row>
    <row r="89" spans="2:65" s="1" customFormat="1" ht="16.5" customHeight="1">
      <c r="B89" s="39"/>
      <c r="C89" s="189" t="s">
        <v>1080</v>
      </c>
      <c r="D89" s="189" t="s">
        <v>1135</v>
      </c>
      <c r="E89" s="190" t="s">
        <v>373</v>
      </c>
      <c r="F89" s="191" t="s">
        <v>374</v>
      </c>
      <c r="G89" s="192" t="s">
        <v>1246</v>
      </c>
      <c r="H89" s="193">
        <v>380</v>
      </c>
      <c r="I89" s="194"/>
      <c r="J89" s="195">
        <f>ROUND(I89*H89,2)</f>
        <v>0</v>
      </c>
      <c r="K89" s="191" t="s">
        <v>1022</v>
      </c>
      <c r="L89" s="59"/>
      <c r="M89" s="196" t="s">
        <v>1022</v>
      </c>
      <c r="N89" s="197" t="s">
        <v>1043</v>
      </c>
      <c r="O89" s="40"/>
      <c r="P89" s="198">
        <f>O89*H89</f>
        <v>0</v>
      </c>
      <c r="Q89" s="198">
        <v>0</v>
      </c>
      <c r="R89" s="198">
        <f>Q89*H89</f>
        <v>0</v>
      </c>
      <c r="S89" s="198">
        <v>0</v>
      </c>
      <c r="T89" s="199">
        <f>S89*H89</f>
        <v>0</v>
      </c>
      <c r="AR89" s="22" t="s">
        <v>1150</v>
      </c>
      <c r="AT89" s="22" t="s">
        <v>1135</v>
      </c>
      <c r="AU89" s="22" t="s">
        <v>1082</v>
      </c>
      <c r="AY89" s="22" t="s">
        <v>1132</v>
      </c>
      <c r="BE89" s="200">
        <f>IF(N89="základní",J89,0)</f>
        <v>0</v>
      </c>
      <c r="BF89" s="200">
        <f>IF(N89="snížená",J89,0)</f>
        <v>0</v>
      </c>
      <c r="BG89" s="200">
        <f>IF(N89="zákl. přenesená",J89,0)</f>
        <v>0</v>
      </c>
      <c r="BH89" s="200">
        <f>IF(N89="sníž. přenesená",J89,0)</f>
        <v>0</v>
      </c>
      <c r="BI89" s="200">
        <f>IF(N89="nulová",J89,0)</f>
        <v>0</v>
      </c>
      <c r="BJ89" s="22" t="s">
        <v>1080</v>
      </c>
      <c r="BK89" s="200">
        <f>ROUND(I89*H89,2)</f>
        <v>0</v>
      </c>
      <c r="BL89" s="22" t="s">
        <v>1150</v>
      </c>
      <c r="BM89" s="22" t="s">
        <v>375</v>
      </c>
    </row>
    <row r="90" spans="2:65" s="1" customFormat="1" ht="16.5" customHeight="1">
      <c r="B90" s="39"/>
      <c r="C90" s="189" t="s">
        <v>1082</v>
      </c>
      <c r="D90" s="189" t="s">
        <v>1135</v>
      </c>
      <c r="E90" s="190" t="s">
        <v>376</v>
      </c>
      <c r="F90" s="191" t="s">
        <v>377</v>
      </c>
      <c r="G90" s="192" t="s">
        <v>1246</v>
      </c>
      <c r="H90" s="193">
        <v>140</v>
      </c>
      <c r="I90" s="194"/>
      <c r="J90" s="195">
        <f>ROUND(I90*H90,2)</f>
        <v>0</v>
      </c>
      <c r="K90" s="191" t="s">
        <v>1022</v>
      </c>
      <c r="L90" s="59"/>
      <c r="M90" s="196" t="s">
        <v>1022</v>
      </c>
      <c r="N90" s="197" t="s">
        <v>1043</v>
      </c>
      <c r="O90" s="40"/>
      <c r="P90" s="198">
        <f>O90*H90</f>
        <v>0</v>
      </c>
      <c r="Q90" s="198">
        <v>0</v>
      </c>
      <c r="R90" s="198">
        <f>Q90*H90</f>
        <v>0</v>
      </c>
      <c r="S90" s="198">
        <v>0</v>
      </c>
      <c r="T90" s="199">
        <f>S90*H90</f>
        <v>0</v>
      </c>
      <c r="AR90" s="22" t="s">
        <v>1150</v>
      </c>
      <c r="AT90" s="22" t="s">
        <v>1135</v>
      </c>
      <c r="AU90" s="22" t="s">
        <v>1082</v>
      </c>
      <c r="AY90" s="22" t="s">
        <v>1132</v>
      </c>
      <c r="BE90" s="200">
        <f>IF(N90="základní",J90,0)</f>
        <v>0</v>
      </c>
      <c r="BF90" s="200">
        <f>IF(N90="snížená",J90,0)</f>
        <v>0</v>
      </c>
      <c r="BG90" s="200">
        <f>IF(N90="zákl. přenesená",J90,0)</f>
        <v>0</v>
      </c>
      <c r="BH90" s="200">
        <f>IF(N90="sníž. přenesená",J90,0)</f>
        <v>0</v>
      </c>
      <c r="BI90" s="200">
        <f>IF(N90="nulová",J90,0)</f>
        <v>0</v>
      </c>
      <c r="BJ90" s="22" t="s">
        <v>1080</v>
      </c>
      <c r="BK90" s="200">
        <f>ROUND(I90*H90,2)</f>
        <v>0</v>
      </c>
      <c r="BL90" s="22" t="s">
        <v>1150</v>
      </c>
      <c r="BM90" s="22" t="s">
        <v>378</v>
      </c>
    </row>
    <row r="91" spans="2:65" s="1" customFormat="1" ht="16.5" customHeight="1">
      <c r="B91" s="39"/>
      <c r="C91" s="189" t="s">
        <v>1145</v>
      </c>
      <c r="D91" s="189" t="s">
        <v>1135</v>
      </c>
      <c r="E91" s="190" t="s">
        <v>379</v>
      </c>
      <c r="F91" s="191" t="s">
        <v>380</v>
      </c>
      <c r="G91" s="192" t="s">
        <v>1246</v>
      </c>
      <c r="H91" s="193">
        <v>30</v>
      </c>
      <c r="I91" s="194"/>
      <c r="J91" s="195">
        <f>ROUND(I91*H91,2)</f>
        <v>0</v>
      </c>
      <c r="K91" s="191" t="s">
        <v>1022</v>
      </c>
      <c r="L91" s="59"/>
      <c r="M91" s="196" t="s">
        <v>1022</v>
      </c>
      <c r="N91" s="197" t="s">
        <v>1043</v>
      </c>
      <c r="O91" s="40"/>
      <c r="P91" s="198">
        <f>O91*H91</f>
        <v>0</v>
      </c>
      <c r="Q91" s="198">
        <v>0</v>
      </c>
      <c r="R91" s="198">
        <f>Q91*H91</f>
        <v>0</v>
      </c>
      <c r="S91" s="198">
        <v>0</v>
      </c>
      <c r="T91" s="199">
        <f>S91*H91</f>
        <v>0</v>
      </c>
      <c r="AR91" s="22" t="s">
        <v>1150</v>
      </c>
      <c r="AT91" s="22" t="s">
        <v>1135</v>
      </c>
      <c r="AU91" s="22" t="s">
        <v>1082</v>
      </c>
      <c r="AY91" s="22" t="s">
        <v>1132</v>
      </c>
      <c r="BE91" s="200">
        <f>IF(N91="základní",J91,0)</f>
        <v>0</v>
      </c>
      <c r="BF91" s="200">
        <f>IF(N91="snížená",J91,0)</f>
        <v>0</v>
      </c>
      <c r="BG91" s="200">
        <f>IF(N91="zákl. přenesená",J91,0)</f>
        <v>0</v>
      </c>
      <c r="BH91" s="200">
        <f>IF(N91="sníž. přenesená",J91,0)</f>
        <v>0</v>
      </c>
      <c r="BI91" s="200">
        <f>IF(N91="nulová",J91,0)</f>
        <v>0</v>
      </c>
      <c r="BJ91" s="22" t="s">
        <v>1080</v>
      </c>
      <c r="BK91" s="200">
        <f>ROUND(I91*H91,2)</f>
        <v>0</v>
      </c>
      <c r="BL91" s="22" t="s">
        <v>1150</v>
      </c>
      <c r="BM91" s="22" t="s">
        <v>381</v>
      </c>
    </row>
    <row r="92" spans="2:65" s="1" customFormat="1" ht="16.5" customHeight="1">
      <c r="B92" s="39"/>
      <c r="C92" s="189" t="s">
        <v>1150</v>
      </c>
      <c r="D92" s="189" t="s">
        <v>1135</v>
      </c>
      <c r="E92" s="190" t="s">
        <v>382</v>
      </c>
      <c r="F92" s="191" t="s">
        <v>383</v>
      </c>
      <c r="G92" s="192" t="s">
        <v>700</v>
      </c>
      <c r="H92" s="193">
        <v>4</v>
      </c>
      <c r="I92" s="194"/>
      <c r="J92" s="195">
        <f>ROUND(I92*H92,2)</f>
        <v>0</v>
      </c>
      <c r="K92" s="191" t="s">
        <v>1022</v>
      </c>
      <c r="L92" s="59"/>
      <c r="M92" s="196" t="s">
        <v>1022</v>
      </c>
      <c r="N92" s="197" t="s">
        <v>1043</v>
      </c>
      <c r="O92" s="40"/>
      <c r="P92" s="198">
        <f>O92*H92</f>
        <v>0</v>
      </c>
      <c r="Q92" s="198">
        <v>0</v>
      </c>
      <c r="R92" s="198">
        <f>Q92*H92</f>
        <v>0</v>
      </c>
      <c r="S92" s="198">
        <v>0</v>
      </c>
      <c r="T92" s="199">
        <f>S92*H92</f>
        <v>0</v>
      </c>
      <c r="AR92" s="22" t="s">
        <v>1150</v>
      </c>
      <c r="AT92" s="22" t="s">
        <v>1135</v>
      </c>
      <c r="AU92" s="22" t="s">
        <v>1082</v>
      </c>
      <c r="AY92" s="22" t="s">
        <v>1132</v>
      </c>
      <c r="BE92" s="200">
        <f>IF(N92="základní",J92,0)</f>
        <v>0</v>
      </c>
      <c r="BF92" s="200">
        <f>IF(N92="snížená",J92,0)</f>
        <v>0</v>
      </c>
      <c r="BG92" s="200">
        <f>IF(N92="zákl. přenesená",J92,0)</f>
        <v>0</v>
      </c>
      <c r="BH92" s="200">
        <f>IF(N92="sníž. přenesená",J92,0)</f>
        <v>0</v>
      </c>
      <c r="BI92" s="200">
        <f>IF(N92="nulová",J92,0)</f>
        <v>0</v>
      </c>
      <c r="BJ92" s="22" t="s">
        <v>1080</v>
      </c>
      <c r="BK92" s="200">
        <f>ROUND(I92*H92,2)</f>
        <v>0</v>
      </c>
      <c r="BL92" s="22" t="s">
        <v>1150</v>
      </c>
      <c r="BM92" s="22" t="s">
        <v>384</v>
      </c>
    </row>
    <row r="93" spans="2:63" s="10" customFormat="1" ht="29.25" customHeight="1">
      <c r="B93" s="173"/>
      <c r="C93" s="174"/>
      <c r="D93" s="175" t="s">
        <v>1071</v>
      </c>
      <c r="E93" s="187" t="s">
        <v>1082</v>
      </c>
      <c r="F93" s="187" t="s">
        <v>385</v>
      </c>
      <c r="G93" s="174"/>
      <c r="H93" s="174"/>
      <c r="I93" s="177"/>
      <c r="J93" s="188">
        <f>BK93</f>
        <v>0</v>
      </c>
      <c r="K93" s="174"/>
      <c r="L93" s="179"/>
      <c r="M93" s="180"/>
      <c r="N93" s="181"/>
      <c r="O93" s="181"/>
      <c r="P93" s="182">
        <f>SUM(P94:P95)</f>
        <v>0</v>
      </c>
      <c r="Q93" s="181"/>
      <c r="R93" s="182">
        <f>SUM(R94:R95)</f>
        <v>0</v>
      </c>
      <c r="S93" s="181"/>
      <c r="T93" s="183">
        <f>SUM(T94:T95)</f>
        <v>0</v>
      </c>
      <c r="AR93" s="184" t="s">
        <v>1080</v>
      </c>
      <c r="AT93" s="185" t="s">
        <v>1071</v>
      </c>
      <c r="AU93" s="185" t="s">
        <v>1080</v>
      </c>
      <c r="AY93" s="184" t="s">
        <v>1132</v>
      </c>
      <c r="BK93" s="186">
        <f>SUM(BK94:BK95)</f>
        <v>0</v>
      </c>
    </row>
    <row r="94" spans="2:65" s="1" customFormat="1" ht="16.5" customHeight="1">
      <c r="B94" s="39"/>
      <c r="C94" s="189" t="s">
        <v>1131</v>
      </c>
      <c r="D94" s="189" t="s">
        <v>1135</v>
      </c>
      <c r="E94" s="190" t="s">
        <v>386</v>
      </c>
      <c r="F94" s="191" t="s">
        <v>387</v>
      </c>
      <c r="G94" s="192" t="s">
        <v>700</v>
      </c>
      <c r="H94" s="193">
        <v>12</v>
      </c>
      <c r="I94" s="194"/>
      <c r="J94" s="195">
        <f>ROUND(I94*H94,2)</f>
        <v>0</v>
      </c>
      <c r="K94" s="191" t="s">
        <v>1022</v>
      </c>
      <c r="L94" s="59"/>
      <c r="M94" s="196" t="s">
        <v>1022</v>
      </c>
      <c r="N94" s="197" t="s">
        <v>1043</v>
      </c>
      <c r="O94" s="40"/>
      <c r="P94" s="198">
        <f>O94*H94</f>
        <v>0</v>
      </c>
      <c r="Q94" s="198">
        <v>0</v>
      </c>
      <c r="R94" s="198">
        <f>Q94*H94</f>
        <v>0</v>
      </c>
      <c r="S94" s="198">
        <v>0</v>
      </c>
      <c r="T94" s="199">
        <f>S94*H94</f>
        <v>0</v>
      </c>
      <c r="AR94" s="22" t="s">
        <v>1150</v>
      </c>
      <c r="AT94" s="22" t="s">
        <v>1135</v>
      </c>
      <c r="AU94" s="22" t="s">
        <v>1082</v>
      </c>
      <c r="AY94" s="22" t="s">
        <v>1132</v>
      </c>
      <c r="BE94" s="200">
        <f>IF(N94="základní",J94,0)</f>
        <v>0</v>
      </c>
      <c r="BF94" s="200">
        <f>IF(N94="snížená",J94,0)</f>
        <v>0</v>
      </c>
      <c r="BG94" s="200">
        <f>IF(N94="zákl. přenesená",J94,0)</f>
        <v>0</v>
      </c>
      <c r="BH94" s="200">
        <f>IF(N94="sníž. přenesená",J94,0)</f>
        <v>0</v>
      </c>
      <c r="BI94" s="200">
        <f>IF(N94="nulová",J94,0)</f>
        <v>0</v>
      </c>
      <c r="BJ94" s="22" t="s">
        <v>1080</v>
      </c>
      <c r="BK94" s="200">
        <f>ROUND(I94*H94,2)</f>
        <v>0</v>
      </c>
      <c r="BL94" s="22" t="s">
        <v>1150</v>
      </c>
      <c r="BM94" s="22" t="s">
        <v>388</v>
      </c>
    </row>
    <row r="95" spans="2:65" s="1" customFormat="1" ht="16.5" customHeight="1">
      <c r="B95" s="39"/>
      <c r="C95" s="189" t="s">
        <v>1157</v>
      </c>
      <c r="D95" s="189" t="s">
        <v>1135</v>
      </c>
      <c r="E95" s="190" t="s">
        <v>389</v>
      </c>
      <c r="F95" s="191" t="s">
        <v>390</v>
      </c>
      <c r="G95" s="192" t="s">
        <v>700</v>
      </c>
      <c r="H95" s="193">
        <v>2</v>
      </c>
      <c r="I95" s="194"/>
      <c r="J95" s="195">
        <f>ROUND(I95*H95,2)</f>
        <v>0</v>
      </c>
      <c r="K95" s="191" t="s">
        <v>1022</v>
      </c>
      <c r="L95" s="59"/>
      <c r="M95" s="196" t="s">
        <v>1022</v>
      </c>
      <c r="N95" s="197" t="s">
        <v>1043</v>
      </c>
      <c r="O95" s="40"/>
      <c r="P95" s="198">
        <f>O95*H95</f>
        <v>0</v>
      </c>
      <c r="Q95" s="198">
        <v>0</v>
      </c>
      <c r="R95" s="198">
        <f>Q95*H95</f>
        <v>0</v>
      </c>
      <c r="S95" s="198">
        <v>0</v>
      </c>
      <c r="T95" s="199">
        <f>S95*H95</f>
        <v>0</v>
      </c>
      <c r="AR95" s="22" t="s">
        <v>1150</v>
      </c>
      <c r="AT95" s="22" t="s">
        <v>1135</v>
      </c>
      <c r="AU95" s="22" t="s">
        <v>1082</v>
      </c>
      <c r="AY95" s="22" t="s">
        <v>1132</v>
      </c>
      <c r="BE95" s="200">
        <f>IF(N95="základní",J95,0)</f>
        <v>0</v>
      </c>
      <c r="BF95" s="200">
        <f>IF(N95="snížená",J95,0)</f>
        <v>0</v>
      </c>
      <c r="BG95" s="200">
        <f>IF(N95="zákl. přenesená",J95,0)</f>
        <v>0</v>
      </c>
      <c r="BH95" s="200">
        <f>IF(N95="sníž. přenesená",J95,0)</f>
        <v>0</v>
      </c>
      <c r="BI95" s="200">
        <f>IF(N95="nulová",J95,0)</f>
        <v>0</v>
      </c>
      <c r="BJ95" s="22" t="s">
        <v>1080</v>
      </c>
      <c r="BK95" s="200">
        <f>ROUND(I95*H95,2)</f>
        <v>0</v>
      </c>
      <c r="BL95" s="22" t="s">
        <v>1150</v>
      </c>
      <c r="BM95" s="22" t="s">
        <v>391</v>
      </c>
    </row>
    <row r="96" spans="2:63" s="10" customFormat="1" ht="29.25" customHeight="1">
      <c r="B96" s="173"/>
      <c r="C96" s="174"/>
      <c r="D96" s="175" t="s">
        <v>1071</v>
      </c>
      <c r="E96" s="187" t="s">
        <v>1145</v>
      </c>
      <c r="F96" s="187" t="s">
        <v>392</v>
      </c>
      <c r="G96" s="174"/>
      <c r="H96" s="174"/>
      <c r="I96" s="177"/>
      <c r="J96" s="188">
        <f>BK96</f>
        <v>0</v>
      </c>
      <c r="K96" s="174"/>
      <c r="L96" s="179"/>
      <c r="M96" s="180"/>
      <c r="N96" s="181"/>
      <c r="O96" s="181"/>
      <c r="P96" s="182">
        <f>SUM(P97:P102)</f>
        <v>0</v>
      </c>
      <c r="Q96" s="181"/>
      <c r="R96" s="182">
        <f>SUM(R97:R102)</f>
        <v>0</v>
      </c>
      <c r="S96" s="181"/>
      <c r="T96" s="183">
        <f>SUM(T97:T102)</f>
        <v>0</v>
      </c>
      <c r="AR96" s="184" t="s">
        <v>1080</v>
      </c>
      <c r="AT96" s="185" t="s">
        <v>1071</v>
      </c>
      <c r="AU96" s="185" t="s">
        <v>1080</v>
      </c>
      <c r="AY96" s="184" t="s">
        <v>1132</v>
      </c>
      <c r="BK96" s="186">
        <f>SUM(BK97:BK102)</f>
        <v>0</v>
      </c>
    </row>
    <row r="97" spans="2:65" s="1" customFormat="1" ht="16.5" customHeight="1">
      <c r="B97" s="39"/>
      <c r="C97" s="189" t="s">
        <v>1163</v>
      </c>
      <c r="D97" s="189" t="s">
        <v>1135</v>
      </c>
      <c r="E97" s="190" t="s">
        <v>393</v>
      </c>
      <c r="F97" s="191" t="s">
        <v>394</v>
      </c>
      <c r="G97" s="192" t="s">
        <v>700</v>
      </c>
      <c r="H97" s="193">
        <v>1</v>
      </c>
      <c r="I97" s="194"/>
      <c r="J97" s="195">
        <f aca="true" t="shared" si="0" ref="J97:J102">ROUND(I97*H97,2)</f>
        <v>0</v>
      </c>
      <c r="K97" s="191" t="s">
        <v>1022</v>
      </c>
      <c r="L97" s="59"/>
      <c r="M97" s="196" t="s">
        <v>1022</v>
      </c>
      <c r="N97" s="197" t="s">
        <v>1043</v>
      </c>
      <c r="O97" s="40"/>
      <c r="P97" s="198">
        <f aca="true" t="shared" si="1" ref="P97:P102">O97*H97</f>
        <v>0</v>
      </c>
      <c r="Q97" s="198">
        <v>0</v>
      </c>
      <c r="R97" s="198">
        <f aca="true" t="shared" si="2" ref="R97:R102">Q97*H97</f>
        <v>0</v>
      </c>
      <c r="S97" s="198">
        <v>0</v>
      </c>
      <c r="T97" s="199">
        <f aca="true" t="shared" si="3" ref="T97:T102">S97*H97</f>
        <v>0</v>
      </c>
      <c r="AR97" s="22" t="s">
        <v>1150</v>
      </c>
      <c r="AT97" s="22" t="s">
        <v>1135</v>
      </c>
      <c r="AU97" s="22" t="s">
        <v>1082</v>
      </c>
      <c r="AY97" s="22" t="s">
        <v>1132</v>
      </c>
      <c r="BE97" s="200">
        <f aca="true" t="shared" si="4" ref="BE97:BE102">IF(N97="základní",J97,0)</f>
        <v>0</v>
      </c>
      <c r="BF97" s="200">
        <f aca="true" t="shared" si="5" ref="BF97:BF102">IF(N97="snížená",J97,0)</f>
        <v>0</v>
      </c>
      <c r="BG97" s="200">
        <f aca="true" t="shared" si="6" ref="BG97:BG102">IF(N97="zákl. přenesená",J97,0)</f>
        <v>0</v>
      </c>
      <c r="BH97" s="200">
        <f aca="true" t="shared" si="7" ref="BH97:BH102">IF(N97="sníž. přenesená",J97,0)</f>
        <v>0</v>
      </c>
      <c r="BI97" s="200">
        <f aca="true" t="shared" si="8" ref="BI97:BI102">IF(N97="nulová",J97,0)</f>
        <v>0</v>
      </c>
      <c r="BJ97" s="22" t="s">
        <v>1080</v>
      </c>
      <c r="BK97" s="200">
        <f aca="true" t="shared" si="9" ref="BK97:BK102">ROUND(I97*H97,2)</f>
        <v>0</v>
      </c>
      <c r="BL97" s="22" t="s">
        <v>1150</v>
      </c>
      <c r="BM97" s="22" t="s">
        <v>395</v>
      </c>
    </row>
    <row r="98" spans="2:65" s="1" customFormat="1" ht="16.5" customHeight="1">
      <c r="B98" s="39"/>
      <c r="C98" s="189" t="s">
        <v>1166</v>
      </c>
      <c r="D98" s="189" t="s">
        <v>1135</v>
      </c>
      <c r="E98" s="190" t="s">
        <v>396</v>
      </c>
      <c r="F98" s="191" t="s">
        <v>397</v>
      </c>
      <c r="G98" s="192" t="s">
        <v>700</v>
      </c>
      <c r="H98" s="193">
        <v>11</v>
      </c>
      <c r="I98" s="194"/>
      <c r="J98" s="195">
        <f t="shared" si="0"/>
        <v>0</v>
      </c>
      <c r="K98" s="191" t="s">
        <v>1022</v>
      </c>
      <c r="L98" s="59"/>
      <c r="M98" s="196" t="s">
        <v>1022</v>
      </c>
      <c r="N98" s="197" t="s">
        <v>1043</v>
      </c>
      <c r="O98" s="40"/>
      <c r="P98" s="198">
        <f t="shared" si="1"/>
        <v>0</v>
      </c>
      <c r="Q98" s="198">
        <v>0</v>
      </c>
      <c r="R98" s="198">
        <f t="shared" si="2"/>
        <v>0</v>
      </c>
      <c r="S98" s="198">
        <v>0</v>
      </c>
      <c r="T98" s="199">
        <f t="shared" si="3"/>
        <v>0</v>
      </c>
      <c r="AR98" s="22" t="s">
        <v>1150</v>
      </c>
      <c r="AT98" s="22" t="s">
        <v>1135</v>
      </c>
      <c r="AU98" s="22" t="s">
        <v>1082</v>
      </c>
      <c r="AY98" s="22" t="s">
        <v>1132</v>
      </c>
      <c r="BE98" s="200">
        <f t="shared" si="4"/>
        <v>0</v>
      </c>
      <c r="BF98" s="200">
        <f t="shared" si="5"/>
        <v>0</v>
      </c>
      <c r="BG98" s="200">
        <f t="shared" si="6"/>
        <v>0</v>
      </c>
      <c r="BH98" s="200">
        <f t="shared" si="7"/>
        <v>0</v>
      </c>
      <c r="BI98" s="200">
        <f t="shared" si="8"/>
        <v>0</v>
      </c>
      <c r="BJ98" s="22" t="s">
        <v>1080</v>
      </c>
      <c r="BK98" s="200">
        <f t="shared" si="9"/>
        <v>0</v>
      </c>
      <c r="BL98" s="22" t="s">
        <v>1150</v>
      </c>
      <c r="BM98" s="22" t="s">
        <v>398</v>
      </c>
    </row>
    <row r="99" spans="2:65" s="1" customFormat="1" ht="16.5" customHeight="1">
      <c r="B99" s="39"/>
      <c r="C99" s="189" t="s">
        <v>1173</v>
      </c>
      <c r="D99" s="189" t="s">
        <v>1135</v>
      </c>
      <c r="E99" s="190" t="s">
        <v>399</v>
      </c>
      <c r="F99" s="191" t="s">
        <v>400</v>
      </c>
      <c r="G99" s="192" t="s">
        <v>700</v>
      </c>
      <c r="H99" s="193">
        <v>3</v>
      </c>
      <c r="I99" s="194"/>
      <c r="J99" s="195">
        <f t="shared" si="0"/>
        <v>0</v>
      </c>
      <c r="K99" s="191" t="s">
        <v>1022</v>
      </c>
      <c r="L99" s="59"/>
      <c r="M99" s="196" t="s">
        <v>1022</v>
      </c>
      <c r="N99" s="197" t="s">
        <v>1043</v>
      </c>
      <c r="O99" s="40"/>
      <c r="P99" s="198">
        <f t="shared" si="1"/>
        <v>0</v>
      </c>
      <c r="Q99" s="198">
        <v>0</v>
      </c>
      <c r="R99" s="198">
        <f t="shared" si="2"/>
        <v>0</v>
      </c>
      <c r="S99" s="198">
        <v>0</v>
      </c>
      <c r="T99" s="199">
        <f t="shared" si="3"/>
        <v>0</v>
      </c>
      <c r="AR99" s="22" t="s">
        <v>1150</v>
      </c>
      <c r="AT99" s="22" t="s">
        <v>1135</v>
      </c>
      <c r="AU99" s="22" t="s">
        <v>1082</v>
      </c>
      <c r="AY99" s="22" t="s">
        <v>1132</v>
      </c>
      <c r="BE99" s="200">
        <f t="shared" si="4"/>
        <v>0</v>
      </c>
      <c r="BF99" s="200">
        <f t="shared" si="5"/>
        <v>0</v>
      </c>
      <c r="BG99" s="200">
        <f t="shared" si="6"/>
        <v>0</v>
      </c>
      <c r="BH99" s="200">
        <f t="shared" si="7"/>
        <v>0</v>
      </c>
      <c r="BI99" s="200">
        <f t="shared" si="8"/>
        <v>0</v>
      </c>
      <c r="BJ99" s="22" t="s">
        <v>1080</v>
      </c>
      <c r="BK99" s="200">
        <f t="shared" si="9"/>
        <v>0</v>
      </c>
      <c r="BL99" s="22" t="s">
        <v>1150</v>
      </c>
      <c r="BM99" s="22" t="s">
        <v>401</v>
      </c>
    </row>
    <row r="100" spans="2:65" s="1" customFormat="1" ht="16.5" customHeight="1">
      <c r="B100" s="39"/>
      <c r="C100" s="189" t="s">
        <v>1179</v>
      </c>
      <c r="D100" s="189" t="s">
        <v>1135</v>
      </c>
      <c r="E100" s="190" t="s">
        <v>402</v>
      </c>
      <c r="F100" s="191" t="s">
        <v>403</v>
      </c>
      <c r="G100" s="192" t="s">
        <v>700</v>
      </c>
      <c r="H100" s="193">
        <v>13</v>
      </c>
      <c r="I100" s="194"/>
      <c r="J100" s="195">
        <f t="shared" si="0"/>
        <v>0</v>
      </c>
      <c r="K100" s="191" t="s">
        <v>1022</v>
      </c>
      <c r="L100" s="59"/>
      <c r="M100" s="196" t="s">
        <v>1022</v>
      </c>
      <c r="N100" s="197" t="s">
        <v>1043</v>
      </c>
      <c r="O100" s="40"/>
      <c r="P100" s="198">
        <f t="shared" si="1"/>
        <v>0</v>
      </c>
      <c r="Q100" s="198">
        <v>0</v>
      </c>
      <c r="R100" s="198">
        <f t="shared" si="2"/>
        <v>0</v>
      </c>
      <c r="S100" s="198">
        <v>0</v>
      </c>
      <c r="T100" s="199">
        <f t="shared" si="3"/>
        <v>0</v>
      </c>
      <c r="AR100" s="22" t="s">
        <v>1150</v>
      </c>
      <c r="AT100" s="22" t="s">
        <v>1135</v>
      </c>
      <c r="AU100" s="22" t="s">
        <v>1082</v>
      </c>
      <c r="AY100" s="22" t="s">
        <v>1132</v>
      </c>
      <c r="BE100" s="200">
        <f t="shared" si="4"/>
        <v>0</v>
      </c>
      <c r="BF100" s="200">
        <f t="shared" si="5"/>
        <v>0</v>
      </c>
      <c r="BG100" s="200">
        <f t="shared" si="6"/>
        <v>0</v>
      </c>
      <c r="BH100" s="200">
        <f t="shared" si="7"/>
        <v>0</v>
      </c>
      <c r="BI100" s="200">
        <f t="shared" si="8"/>
        <v>0</v>
      </c>
      <c r="BJ100" s="22" t="s">
        <v>1080</v>
      </c>
      <c r="BK100" s="200">
        <f t="shared" si="9"/>
        <v>0</v>
      </c>
      <c r="BL100" s="22" t="s">
        <v>1150</v>
      </c>
      <c r="BM100" s="22" t="s">
        <v>404</v>
      </c>
    </row>
    <row r="101" spans="2:65" s="1" customFormat="1" ht="16.5" customHeight="1">
      <c r="B101" s="39"/>
      <c r="C101" s="189" t="s">
        <v>1185</v>
      </c>
      <c r="D101" s="189" t="s">
        <v>1135</v>
      </c>
      <c r="E101" s="190" t="s">
        <v>405</v>
      </c>
      <c r="F101" s="191" t="s">
        <v>406</v>
      </c>
      <c r="G101" s="192" t="s">
        <v>700</v>
      </c>
      <c r="H101" s="193">
        <v>2</v>
      </c>
      <c r="I101" s="194"/>
      <c r="J101" s="195">
        <f t="shared" si="0"/>
        <v>0</v>
      </c>
      <c r="K101" s="191" t="s">
        <v>1022</v>
      </c>
      <c r="L101" s="59"/>
      <c r="M101" s="196" t="s">
        <v>1022</v>
      </c>
      <c r="N101" s="197" t="s">
        <v>1043</v>
      </c>
      <c r="O101" s="40"/>
      <c r="P101" s="198">
        <f t="shared" si="1"/>
        <v>0</v>
      </c>
      <c r="Q101" s="198">
        <v>0</v>
      </c>
      <c r="R101" s="198">
        <f t="shared" si="2"/>
        <v>0</v>
      </c>
      <c r="S101" s="198">
        <v>0</v>
      </c>
      <c r="T101" s="199">
        <f t="shared" si="3"/>
        <v>0</v>
      </c>
      <c r="AR101" s="22" t="s">
        <v>1150</v>
      </c>
      <c r="AT101" s="22" t="s">
        <v>1135</v>
      </c>
      <c r="AU101" s="22" t="s">
        <v>1082</v>
      </c>
      <c r="AY101" s="22" t="s">
        <v>1132</v>
      </c>
      <c r="BE101" s="200">
        <f t="shared" si="4"/>
        <v>0</v>
      </c>
      <c r="BF101" s="200">
        <f t="shared" si="5"/>
        <v>0</v>
      </c>
      <c r="BG101" s="200">
        <f t="shared" si="6"/>
        <v>0</v>
      </c>
      <c r="BH101" s="200">
        <f t="shared" si="7"/>
        <v>0</v>
      </c>
      <c r="BI101" s="200">
        <f t="shared" si="8"/>
        <v>0</v>
      </c>
      <c r="BJ101" s="22" t="s">
        <v>1080</v>
      </c>
      <c r="BK101" s="200">
        <f t="shared" si="9"/>
        <v>0</v>
      </c>
      <c r="BL101" s="22" t="s">
        <v>1150</v>
      </c>
      <c r="BM101" s="22" t="s">
        <v>407</v>
      </c>
    </row>
    <row r="102" spans="2:65" s="1" customFormat="1" ht="16.5" customHeight="1">
      <c r="B102" s="39"/>
      <c r="C102" s="189" t="s">
        <v>1191</v>
      </c>
      <c r="D102" s="189" t="s">
        <v>1135</v>
      </c>
      <c r="E102" s="190" t="s">
        <v>408</v>
      </c>
      <c r="F102" s="191" t="s">
        <v>409</v>
      </c>
      <c r="G102" s="192" t="s">
        <v>700</v>
      </c>
      <c r="H102" s="193">
        <v>3</v>
      </c>
      <c r="I102" s="194"/>
      <c r="J102" s="195">
        <f t="shared" si="0"/>
        <v>0</v>
      </c>
      <c r="K102" s="191" t="s">
        <v>1022</v>
      </c>
      <c r="L102" s="59"/>
      <c r="M102" s="196" t="s">
        <v>1022</v>
      </c>
      <c r="N102" s="197" t="s">
        <v>1043</v>
      </c>
      <c r="O102" s="40"/>
      <c r="P102" s="198">
        <f t="shared" si="1"/>
        <v>0</v>
      </c>
      <c r="Q102" s="198">
        <v>0</v>
      </c>
      <c r="R102" s="198">
        <f t="shared" si="2"/>
        <v>0</v>
      </c>
      <c r="S102" s="198">
        <v>0</v>
      </c>
      <c r="T102" s="199">
        <f t="shared" si="3"/>
        <v>0</v>
      </c>
      <c r="AR102" s="22" t="s">
        <v>1150</v>
      </c>
      <c r="AT102" s="22" t="s">
        <v>1135</v>
      </c>
      <c r="AU102" s="22" t="s">
        <v>1082</v>
      </c>
      <c r="AY102" s="22" t="s">
        <v>1132</v>
      </c>
      <c r="BE102" s="200">
        <f t="shared" si="4"/>
        <v>0</v>
      </c>
      <c r="BF102" s="200">
        <f t="shared" si="5"/>
        <v>0</v>
      </c>
      <c r="BG102" s="200">
        <f t="shared" si="6"/>
        <v>0</v>
      </c>
      <c r="BH102" s="200">
        <f t="shared" si="7"/>
        <v>0</v>
      </c>
      <c r="BI102" s="200">
        <f t="shared" si="8"/>
        <v>0</v>
      </c>
      <c r="BJ102" s="22" t="s">
        <v>1080</v>
      </c>
      <c r="BK102" s="200">
        <f t="shared" si="9"/>
        <v>0</v>
      </c>
      <c r="BL102" s="22" t="s">
        <v>1150</v>
      </c>
      <c r="BM102" s="22" t="s">
        <v>410</v>
      </c>
    </row>
    <row r="103" spans="2:63" s="10" customFormat="1" ht="29.25" customHeight="1">
      <c r="B103" s="173"/>
      <c r="C103" s="174"/>
      <c r="D103" s="175" t="s">
        <v>1071</v>
      </c>
      <c r="E103" s="187" t="s">
        <v>1150</v>
      </c>
      <c r="F103" s="187" t="s">
        <v>411</v>
      </c>
      <c r="G103" s="174"/>
      <c r="H103" s="174"/>
      <c r="I103" s="177"/>
      <c r="J103" s="188">
        <f>BK103</f>
        <v>0</v>
      </c>
      <c r="K103" s="174"/>
      <c r="L103" s="179"/>
      <c r="M103" s="180"/>
      <c r="N103" s="181"/>
      <c r="O103" s="181"/>
      <c r="P103" s="182">
        <f>SUM(P104:P105)</f>
        <v>0</v>
      </c>
      <c r="Q103" s="181"/>
      <c r="R103" s="182">
        <f>SUM(R104:R105)</f>
        <v>0</v>
      </c>
      <c r="S103" s="181"/>
      <c r="T103" s="183">
        <f>SUM(T104:T105)</f>
        <v>0</v>
      </c>
      <c r="AR103" s="184" t="s">
        <v>1080</v>
      </c>
      <c r="AT103" s="185" t="s">
        <v>1071</v>
      </c>
      <c r="AU103" s="185" t="s">
        <v>1080</v>
      </c>
      <c r="AY103" s="184" t="s">
        <v>1132</v>
      </c>
      <c r="BK103" s="186">
        <f>SUM(BK104:BK105)</f>
        <v>0</v>
      </c>
    </row>
    <row r="104" spans="2:65" s="1" customFormat="1" ht="16.5" customHeight="1">
      <c r="B104" s="39"/>
      <c r="C104" s="189" t="s">
        <v>1257</v>
      </c>
      <c r="D104" s="189" t="s">
        <v>1135</v>
      </c>
      <c r="E104" s="190" t="s">
        <v>412</v>
      </c>
      <c r="F104" s="191" t="s">
        <v>413</v>
      </c>
      <c r="G104" s="192" t="s">
        <v>700</v>
      </c>
      <c r="H104" s="193">
        <v>1</v>
      </c>
      <c r="I104" s="194"/>
      <c r="J104" s="195">
        <f>ROUND(I104*H104,2)</f>
        <v>0</v>
      </c>
      <c r="K104" s="191" t="s">
        <v>1022</v>
      </c>
      <c r="L104" s="59"/>
      <c r="M104" s="196" t="s">
        <v>1022</v>
      </c>
      <c r="N104" s="197" t="s">
        <v>1043</v>
      </c>
      <c r="O104" s="40"/>
      <c r="P104" s="198">
        <f>O104*H104</f>
        <v>0</v>
      </c>
      <c r="Q104" s="198">
        <v>0</v>
      </c>
      <c r="R104" s="198">
        <f>Q104*H104</f>
        <v>0</v>
      </c>
      <c r="S104" s="198">
        <v>0</v>
      </c>
      <c r="T104" s="199">
        <f>S104*H104</f>
        <v>0</v>
      </c>
      <c r="AR104" s="22" t="s">
        <v>1150</v>
      </c>
      <c r="AT104" s="22" t="s">
        <v>1135</v>
      </c>
      <c r="AU104" s="22" t="s">
        <v>1082</v>
      </c>
      <c r="AY104" s="22" t="s">
        <v>1132</v>
      </c>
      <c r="BE104" s="200">
        <f>IF(N104="základní",J104,0)</f>
        <v>0</v>
      </c>
      <c r="BF104" s="200">
        <f>IF(N104="snížená",J104,0)</f>
        <v>0</v>
      </c>
      <c r="BG104" s="200">
        <f>IF(N104="zákl. přenesená",J104,0)</f>
        <v>0</v>
      </c>
      <c r="BH104" s="200">
        <f>IF(N104="sníž. přenesená",J104,0)</f>
        <v>0</v>
      </c>
      <c r="BI104" s="200">
        <f>IF(N104="nulová",J104,0)</f>
        <v>0</v>
      </c>
      <c r="BJ104" s="22" t="s">
        <v>1080</v>
      </c>
      <c r="BK104" s="200">
        <f>ROUND(I104*H104,2)</f>
        <v>0</v>
      </c>
      <c r="BL104" s="22" t="s">
        <v>1150</v>
      </c>
      <c r="BM104" s="22" t="s">
        <v>414</v>
      </c>
    </row>
    <row r="105" spans="2:65" s="1" customFormat="1" ht="16.5" customHeight="1">
      <c r="B105" s="39"/>
      <c r="C105" s="189" t="s">
        <v>1261</v>
      </c>
      <c r="D105" s="189" t="s">
        <v>1135</v>
      </c>
      <c r="E105" s="190" t="s">
        <v>415</v>
      </c>
      <c r="F105" s="191" t="s">
        <v>416</v>
      </c>
      <c r="G105" s="192" t="s">
        <v>700</v>
      </c>
      <c r="H105" s="193">
        <v>2</v>
      </c>
      <c r="I105" s="194"/>
      <c r="J105" s="195">
        <f>ROUND(I105*H105,2)</f>
        <v>0</v>
      </c>
      <c r="K105" s="191" t="s">
        <v>1022</v>
      </c>
      <c r="L105" s="59"/>
      <c r="M105" s="196" t="s">
        <v>1022</v>
      </c>
      <c r="N105" s="197" t="s">
        <v>1043</v>
      </c>
      <c r="O105" s="40"/>
      <c r="P105" s="198">
        <f>O105*H105</f>
        <v>0</v>
      </c>
      <c r="Q105" s="198">
        <v>0</v>
      </c>
      <c r="R105" s="198">
        <f>Q105*H105</f>
        <v>0</v>
      </c>
      <c r="S105" s="198">
        <v>0</v>
      </c>
      <c r="T105" s="199">
        <f>S105*H105</f>
        <v>0</v>
      </c>
      <c r="AR105" s="22" t="s">
        <v>1150</v>
      </c>
      <c r="AT105" s="22" t="s">
        <v>1135</v>
      </c>
      <c r="AU105" s="22" t="s">
        <v>1082</v>
      </c>
      <c r="AY105" s="22" t="s">
        <v>1132</v>
      </c>
      <c r="BE105" s="200">
        <f>IF(N105="základní",J105,0)</f>
        <v>0</v>
      </c>
      <c r="BF105" s="200">
        <f>IF(N105="snížená",J105,0)</f>
        <v>0</v>
      </c>
      <c r="BG105" s="200">
        <f>IF(N105="zákl. přenesená",J105,0)</f>
        <v>0</v>
      </c>
      <c r="BH105" s="200">
        <f>IF(N105="sníž. přenesená",J105,0)</f>
        <v>0</v>
      </c>
      <c r="BI105" s="200">
        <f>IF(N105="nulová",J105,0)</f>
        <v>0</v>
      </c>
      <c r="BJ105" s="22" t="s">
        <v>1080</v>
      </c>
      <c r="BK105" s="200">
        <f>ROUND(I105*H105,2)</f>
        <v>0</v>
      </c>
      <c r="BL105" s="22" t="s">
        <v>1150</v>
      </c>
      <c r="BM105" s="22" t="s">
        <v>417</v>
      </c>
    </row>
    <row r="106" spans="2:63" s="10" customFormat="1" ht="29.25" customHeight="1">
      <c r="B106" s="173"/>
      <c r="C106" s="174"/>
      <c r="D106" s="175" t="s">
        <v>1071</v>
      </c>
      <c r="E106" s="187" t="s">
        <v>1131</v>
      </c>
      <c r="F106" s="187" t="s">
        <v>418</v>
      </c>
      <c r="G106" s="174"/>
      <c r="H106" s="174"/>
      <c r="I106" s="177"/>
      <c r="J106" s="188">
        <f>BK106</f>
        <v>0</v>
      </c>
      <c r="K106" s="174"/>
      <c r="L106" s="179"/>
      <c r="M106" s="180"/>
      <c r="N106" s="181"/>
      <c r="O106" s="181"/>
      <c r="P106" s="182">
        <f>SUM(P107:P109)</f>
        <v>0</v>
      </c>
      <c r="Q106" s="181"/>
      <c r="R106" s="182">
        <f>SUM(R107:R109)</f>
        <v>0</v>
      </c>
      <c r="S106" s="181"/>
      <c r="T106" s="183">
        <f>SUM(T107:T109)</f>
        <v>0</v>
      </c>
      <c r="AR106" s="184" t="s">
        <v>1080</v>
      </c>
      <c r="AT106" s="185" t="s">
        <v>1071</v>
      </c>
      <c r="AU106" s="185" t="s">
        <v>1080</v>
      </c>
      <c r="AY106" s="184" t="s">
        <v>1132</v>
      </c>
      <c r="BK106" s="186">
        <f>SUM(BK107:BK109)</f>
        <v>0</v>
      </c>
    </row>
    <row r="107" spans="2:65" s="1" customFormat="1" ht="16.5" customHeight="1">
      <c r="B107" s="39"/>
      <c r="C107" s="189" t="s">
        <v>1011</v>
      </c>
      <c r="D107" s="189" t="s">
        <v>1135</v>
      </c>
      <c r="E107" s="190" t="s">
        <v>419</v>
      </c>
      <c r="F107" s="191" t="s">
        <v>420</v>
      </c>
      <c r="G107" s="192" t="s">
        <v>1246</v>
      </c>
      <c r="H107" s="193">
        <v>300</v>
      </c>
      <c r="I107" s="194"/>
      <c r="J107" s="195">
        <f>ROUND(I107*H107,2)</f>
        <v>0</v>
      </c>
      <c r="K107" s="191" t="s">
        <v>1022</v>
      </c>
      <c r="L107" s="59"/>
      <c r="M107" s="196" t="s">
        <v>1022</v>
      </c>
      <c r="N107" s="197" t="s">
        <v>1043</v>
      </c>
      <c r="O107" s="40"/>
      <c r="P107" s="198">
        <f>O107*H107</f>
        <v>0</v>
      </c>
      <c r="Q107" s="198">
        <v>0</v>
      </c>
      <c r="R107" s="198">
        <f>Q107*H107</f>
        <v>0</v>
      </c>
      <c r="S107" s="198">
        <v>0</v>
      </c>
      <c r="T107" s="199">
        <f>S107*H107</f>
        <v>0</v>
      </c>
      <c r="AR107" s="22" t="s">
        <v>1150</v>
      </c>
      <c r="AT107" s="22" t="s">
        <v>1135</v>
      </c>
      <c r="AU107" s="22" t="s">
        <v>1082</v>
      </c>
      <c r="AY107" s="22" t="s">
        <v>1132</v>
      </c>
      <c r="BE107" s="200">
        <f>IF(N107="základní",J107,0)</f>
        <v>0</v>
      </c>
      <c r="BF107" s="200">
        <f>IF(N107="snížená",J107,0)</f>
        <v>0</v>
      </c>
      <c r="BG107" s="200">
        <f>IF(N107="zákl. přenesená",J107,0)</f>
        <v>0</v>
      </c>
      <c r="BH107" s="200">
        <f>IF(N107="sníž. přenesená",J107,0)</f>
        <v>0</v>
      </c>
      <c r="BI107" s="200">
        <f>IF(N107="nulová",J107,0)</f>
        <v>0</v>
      </c>
      <c r="BJ107" s="22" t="s">
        <v>1080</v>
      </c>
      <c r="BK107" s="200">
        <f>ROUND(I107*H107,2)</f>
        <v>0</v>
      </c>
      <c r="BL107" s="22" t="s">
        <v>1150</v>
      </c>
      <c r="BM107" s="22" t="s">
        <v>421</v>
      </c>
    </row>
    <row r="108" spans="2:65" s="1" customFormat="1" ht="16.5" customHeight="1">
      <c r="B108" s="39"/>
      <c r="C108" s="189" t="s">
        <v>1268</v>
      </c>
      <c r="D108" s="189" t="s">
        <v>1135</v>
      </c>
      <c r="E108" s="190" t="s">
        <v>422</v>
      </c>
      <c r="F108" s="191" t="s">
        <v>423</v>
      </c>
      <c r="G108" s="192" t="s">
        <v>899</v>
      </c>
      <c r="H108" s="193">
        <v>1</v>
      </c>
      <c r="I108" s="194"/>
      <c r="J108" s="195">
        <f>ROUND(I108*H108,2)</f>
        <v>0</v>
      </c>
      <c r="K108" s="191" t="s">
        <v>1022</v>
      </c>
      <c r="L108" s="59"/>
      <c r="M108" s="196" t="s">
        <v>1022</v>
      </c>
      <c r="N108" s="197" t="s">
        <v>1043</v>
      </c>
      <c r="O108" s="40"/>
      <c r="P108" s="198">
        <f>O108*H108</f>
        <v>0</v>
      </c>
      <c r="Q108" s="198">
        <v>0</v>
      </c>
      <c r="R108" s="198">
        <f>Q108*H108</f>
        <v>0</v>
      </c>
      <c r="S108" s="198">
        <v>0</v>
      </c>
      <c r="T108" s="199">
        <f>S108*H108</f>
        <v>0</v>
      </c>
      <c r="AR108" s="22" t="s">
        <v>1150</v>
      </c>
      <c r="AT108" s="22" t="s">
        <v>1135</v>
      </c>
      <c r="AU108" s="22" t="s">
        <v>1082</v>
      </c>
      <c r="AY108" s="22" t="s">
        <v>1132</v>
      </c>
      <c r="BE108" s="200">
        <f>IF(N108="základní",J108,0)</f>
        <v>0</v>
      </c>
      <c r="BF108" s="200">
        <f>IF(N108="snížená",J108,0)</f>
        <v>0</v>
      </c>
      <c r="BG108" s="200">
        <f>IF(N108="zákl. přenesená",J108,0)</f>
        <v>0</v>
      </c>
      <c r="BH108" s="200">
        <f>IF(N108="sníž. přenesená",J108,0)</f>
        <v>0</v>
      </c>
      <c r="BI108" s="200">
        <f>IF(N108="nulová",J108,0)</f>
        <v>0</v>
      </c>
      <c r="BJ108" s="22" t="s">
        <v>1080</v>
      </c>
      <c r="BK108" s="200">
        <f>ROUND(I108*H108,2)</f>
        <v>0</v>
      </c>
      <c r="BL108" s="22" t="s">
        <v>1150</v>
      </c>
      <c r="BM108" s="22" t="s">
        <v>424</v>
      </c>
    </row>
    <row r="109" spans="2:65" s="1" customFormat="1" ht="16.5" customHeight="1">
      <c r="B109" s="39"/>
      <c r="C109" s="189" t="s">
        <v>1272</v>
      </c>
      <c r="D109" s="189" t="s">
        <v>1135</v>
      </c>
      <c r="E109" s="190" t="s">
        <v>425</v>
      </c>
      <c r="F109" s="191" t="s">
        <v>426</v>
      </c>
      <c r="G109" s="192" t="s">
        <v>700</v>
      </c>
      <c r="H109" s="193">
        <v>2</v>
      </c>
      <c r="I109" s="194"/>
      <c r="J109" s="195">
        <f>ROUND(I109*H109,2)</f>
        <v>0</v>
      </c>
      <c r="K109" s="191" t="s">
        <v>1022</v>
      </c>
      <c r="L109" s="59"/>
      <c r="M109" s="196" t="s">
        <v>1022</v>
      </c>
      <c r="N109" s="197" t="s">
        <v>1043</v>
      </c>
      <c r="O109" s="40"/>
      <c r="P109" s="198">
        <f>O109*H109</f>
        <v>0</v>
      </c>
      <c r="Q109" s="198">
        <v>0</v>
      </c>
      <c r="R109" s="198">
        <f>Q109*H109</f>
        <v>0</v>
      </c>
      <c r="S109" s="198">
        <v>0</v>
      </c>
      <c r="T109" s="199">
        <f>S109*H109</f>
        <v>0</v>
      </c>
      <c r="AR109" s="22" t="s">
        <v>1150</v>
      </c>
      <c r="AT109" s="22" t="s">
        <v>1135</v>
      </c>
      <c r="AU109" s="22" t="s">
        <v>1082</v>
      </c>
      <c r="AY109" s="22" t="s">
        <v>1132</v>
      </c>
      <c r="BE109" s="200">
        <f>IF(N109="základní",J109,0)</f>
        <v>0</v>
      </c>
      <c r="BF109" s="200">
        <f>IF(N109="snížená",J109,0)</f>
        <v>0</v>
      </c>
      <c r="BG109" s="200">
        <f>IF(N109="zákl. přenesená",J109,0)</f>
        <v>0</v>
      </c>
      <c r="BH109" s="200">
        <f>IF(N109="sníž. přenesená",J109,0)</f>
        <v>0</v>
      </c>
      <c r="BI109" s="200">
        <f>IF(N109="nulová",J109,0)</f>
        <v>0</v>
      </c>
      <c r="BJ109" s="22" t="s">
        <v>1080</v>
      </c>
      <c r="BK109" s="200">
        <f>ROUND(I109*H109,2)</f>
        <v>0</v>
      </c>
      <c r="BL109" s="22" t="s">
        <v>1150</v>
      </c>
      <c r="BM109" s="22" t="s">
        <v>427</v>
      </c>
    </row>
    <row r="110" spans="2:63" s="10" customFormat="1" ht="29.25" customHeight="1">
      <c r="B110" s="173"/>
      <c r="C110" s="174"/>
      <c r="D110" s="175" t="s">
        <v>1071</v>
      </c>
      <c r="E110" s="187" t="s">
        <v>1157</v>
      </c>
      <c r="F110" s="187" t="s">
        <v>428</v>
      </c>
      <c r="G110" s="174"/>
      <c r="H110" s="174"/>
      <c r="I110" s="177"/>
      <c r="J110" s="188">
        <f>BK110</f>
        <v>0</v>
      </c>
      <c r="K110" s="174"/>
      <c r="L110" s="179"/>
      <c r="M110" s="180"/>
      <c r="N110" s="181"/>
      <c r="O110" s="181"/>
      <c r="P110" s="182">
        <f>SUM(P111:P112)</f>
        <v>0</v>
      </c>
      <c r="Q110" s="181"/>
      <c r="R110" s="182">
        <f>SUM(R111:R112)</f>
        <v>0</v>
      </c>
      <c r="S110" s="181"/>
      <c r="T110" s="183">
        <f>SUM(T111:T112)</f>
        <v>0</v>
      </c>
      <c r="AR110" s="184" t="s">
        <v>1080</v>
      </c>
      <c r="AT110" s="185" t="s">
        <v>1071</v>
      </c>
      <c r="AU110" s="185" t="s">
        <v>1080</v>
      </c>
      <c r="AY110" s="184" t="s">
        <v>1132</v>
      </c>
      <c r="BK110" s="186">
        <f>SUM(BK111:BK112)</f>
        <v>0</v>
      </c>
    </row>
    <row r="111" spans="2:65" s="1" customFormat="1" ht="16.5" customHeight="1">
      <c r="B111" s="39"/>
      <c r="C111" s="189" t="s">
        <v>1276</v>
      </c>
      <c r="D111" s="189" t="s">
        <v>1135</v>
      </c>
      <c r="E111" s="190" t="s">
        <v>429</v>
      </c>
      <c r="F111" s="191" t="s">
        <v>430</v>
      </c>
      <c r="G111" s="192" t="s">
        <v>700</v>
      </c>
      <c r="H111" s="193">
        <v>10</v>
      </c>
      <c r="I111" s="194"/>
      <c r="J111" s="195">
        <f>ROUND(I111*H111,2)</f>
        <v>0</v>
      </c>
      <c r="K111" s="191" t="s">
        <v>1022</v>
      </c>
      <c r="L111" s="59"/>
      <c r="M111" s="196" t="s">
        <v>1022</v>
      </c>
      <c r="N111" s="197" t="s">
        <v>1043</v>
      </c>
      <c r="O111" s="40"/>
      <c r="P111" s="198">
        <f>O111*H111</f>
        <v>0</v>
      </c>
      <c r="Q111" s="198">
        <v>0</v>
      </c>
      <c r="R111" s="198">
        <f>Q111*H111</f>
        <v>0</v>
      </c>
      <c r="S111" s="198">
        <v>0</v>
      </c>
      <c r="T111" s="199">
        <f>S111*H111</f>
        <v>0</v>
      </c>
      <c r="AR111" s="22" t="s">
        <v>1150</v>
      </c>
      <c r="AT111" s="22" t="s">
        <v>1135</v>
      </c>
      <c r="AU111" s="22" t="s">
        <v>1082</v>
      </c>
      <c r="AY111" s="22" t="s">
        <v>1132</v>
      </c>
      <c r="BE111" s="200">
        <f>IF(N111="základní",J111,0)</f>
        <v>0</v>
      </c>
      <c r="BF111" s="200">
        <f>IF(N111="snížená",J111,0)</f>
        <v>0</v>
      </c>
      <c r="BG111" s="200">
        <f>IF(N111="zákl. přenesená",J111,0)</f>
        <v>0</v>
      </c>
      <c r="BH111" s="200">
        <f>IF(N111="sníž. přenesená",J111,0)</f>
        <v>0</v>
      </c>
      <c r="BI111" s="200">
        <f>IF(N111="nulová",J111,0)</f>
        <v>0</v>
      </c>
      <c r="BJ111" s="22" t="s">
        <v>1080</v>
      </c>
      <c r="BK111" s="200">
        <f>ROUND(I111*H111,2)</f>
        <v>0</v>
      </c>
      <c r="BL111" s="22" t="s">
        <v>1150</v>
      </c>
      <c r="BM111" s="22" t="s">
        <v>431</v>
      </c>
    </row>
    <row r="112" spans="2:65" s="1" customFormat="1" ht="16.5" customHeight="1">
      <c r="B112" s="39"/>
      <c r="C112" s="189" t="s">
        <v>1281</v>
      </c>
      <c r="D112" s="189" t="s">
        <v>1135</v>
      </c>
      <c r="E112" s="190" t="s">
        <v>432</v>
      </c>
      <c r="F112" s="191" t="s">
        <v>433</v>
      </c>
      <c r="G112" s="192" t="s">
        <v>700</v>
      </c>
      <c r="H112" s="193">
        <v>10</v>
      </c>
      <c r="I112" s="194"/>
      <c r="J112" s="195">
        <f>ROUND(I112*H112,2)</f>
        <v>0</v>
      </c>
      <c r="K112" s="191" t="s">
        <v>1022</v>
      </c>
      <c r="L112" s="59"/>
      <c r="M112" s="196" t="s">
        <v>1022</v>
      </c>
      <c r="N112" s="197" t="s">
        <v>1043</v>
      </c>
      <c r="O112" s="40"/>
      <c r="P112" s="198">
        <f>O112*H112</f>
        <v>0</v>
      </c>
      <c r="Q112" s="198">
        <v>0</v>
      </c>
      <c r="R112" s="198">
        <f>Q112*H112</f>
        <v>0</v>
      </c>
      <c r="S112" s="198">
        <v>0</v>
      </c>
      <c r="T112" s="199">
        <f>S112*H112</f>
        <v>0</v>
      </c>
      <c r="AR112" s="22" t="s">
        <v>1150</v>
      </c>
      <c r="AT112" s="22" t="s">
        <v>1135</v>
      </c>
      <c r="AU112" s="22" t="s">
        <v>1082</v>
      </c>
      <c r="AY112" s="22" t="s">
        <v>1132</v>
      </c>
      <c r="BE112" s="200">
        <f>IF(N112="základní",J112,0)</f>
        <v>0</v>
      </c>
      <c r="BF112" s="200">
        <f>IF(N112="snížená",J112,0)</f>
        <v>0</v>
      </c>
      <c r="BG112" s="200">
        <f>IF(N112="zákl. přenesená",J112,0)</f>
        <v>0</v>
      </c>
      <c r="BH112" s="200">
        <f>IF(N112="sníž. přenesená",J112,0)</f>
        <v>0</v>
      </c>
      <c r="BI112" s="200">
        <f>IF(N112="nulová",J112,0)</f>
        <v>0</v>
      </c>
      <c r="BJ112" s="22" t="s">
        <v>1080</v>
      </c>
      <c r="BK112" s="200">
        <f>ROUND(I112*H112,2)</f>
        <v>0</v>
      </c>
      <c r="BL112" s="22" t="s">
        <v>1150</v>
      </c>
      <c r="BM112" s="22" t="s">
        <v>434</v>
      </c>
    </row>
    <row r="113" spans="2:63" s="10" customFormat="1" ht="29.25" customHeight="1">
      <c r="B113" s="173"/>
      <c r="C113" s="174"/>
      <c r="D113" s="175" t="s">
        <v>1071</v>
      </c>
      <c r="E113" s="187" t="s">
        <v>1163</v>
      </c>
      <c r="F113" s="187" t="s">
        <v>1208</v>
      </c>
      <c r="G113" s="174"/>
      <c r="H113" s="174"/>
      <c r="I113" s="177"/>
      <c r="J113" s="188">
        <f>BK113</f>
        <v>0</v>
      </c>
      <c r="K113" s="174"/>
      <c r="L113" s="179"/>
      <c r="M113" s="180"/>
      <c r="N113" s="181"/>
      <c r="O113" s="181"/>
      <c r="P113" s="182">
        <f>SUM(P114:P121)</f>
        <v>0</v>
      </c>
      <c r="Q113" s="181"/>
      <c r="R113" s="182">
        <f>SUM(R114:R121)</f>
        <v>0</v>
      </c>
      <c r="S113" s="181"/>
      <c r="T113" s="183">
        <f>SUM(T114:T121)</f>
        <v>0</v>
      </c>
      <c r="AR113" s="184" t="s">
        <v>1080</v>
      </c>
      <c r="AT113" s="185" t="s">
        <v>1071</v>
      </c>
      <c r="AU113" s="185" t="s">
        <v>1080</v>
      </c>
      <c r="AY113" s="184" t="s">
        <v>1132</v>
      </c>
      <c r="BK113" s="186">
        <f>SUM(BK114:BK121)</f>
        <v>0</v>
      </c>
    </row>
    <row r="114" spans="2:65" s="1" customFormat="1" ht="16.5" customHeight="1">
      <c r="B114" s="39"/>
      <c r="C114" s="189" t="s">
        <v>1285</v>
      </c>
      <c r="D114" s="189" t="s">
        <v>1135</v>
      </c>
      <c r="E114" s="190" t="s">
        <v>435</v>
      </c>
      <c r="F114" s="191" t="s">
        <v>436</v>
      </c>
      <c r="G114" s="192" t="s">
        <v>700</v>
      </c>
      <c r="H114" s="193">
        <v>10</v>
      </c>
      <c r="I114" s="194"/>
      <c r="J114" s="195">
        <f aca="true" t="shared" si="10" ref="J114:J121">ROUND(I114*H114,2)</f>
        <v>0</v>
      </c>
      <c r="K114" s="191" t="s">
        <v>1022</v>
      </c>
      <c r="L114" s="59"/>
      <c r="M114" s="196" t="s">
        <v>1022</v>
      </c>
      <c r="N114" s="197" t="s">
        <v>1043</v>
      </c>
      <c r="O114" s="40"/>
      <c r="P114" s="198">
        <f aca="true" t="shared" si="11" ref="P114:P121">O114*H114</f>
        <v>0</v>
      </c>
      <c r="Q114" s="198">
        <v>0</v>
      </c>
      <c r="R114" s="198">
        <f aca="true" t="shared" si="12" ref="R114:R121">Q114*H114</f>
        <v>0</v>
      </c>
      <c r="S114" s="198">
        <v>0</v>
      </c>
      <c r="T114" s="199">
        <f aca="true" t="shared" si="13" ref="T114:T121">S114*H114</f>
        <v>0</v>
      </c>
      <c r="AR114" s="22" t="s">
        <v>1150</v>
      </c>
      <c r="AT114" s="22" t="s">
        <v>1135</v>
      </c>
      <c r="AU114" s="22" t="s">
        <v>1082</v>
      </c>
      <c r="AY114" s="22" t="s">
        <v>1132</v>
      </c>
      <c r="BE114" s="200">
        <f aca="true" t="shared" si="14" ref="BE114:BE121">IF(N114="základní",J114,0)</f>
        <v>0</v>
      </c>
      <c r="BF114" s="200">
        <f aca="true" t="shared" si="15" ref="BF114:BF121">IF(N114="snížená",J114,0)</f>
        <v>0</v>
      </c>
      <c r="BG114" s="200">
        <f aca="true" t="shared" si="16" ref="BG114:BG121">IF(N114="zákl. přenesená",J114,0)</f>
        <v>0</v>
      </c>
      <c r="BH114" s="200">
        <f aca="true" t="shared" si="17" ref="BH114:BH121">IF(N114="sníž. přenesená",J114,0)</f>
        <v>0</v>
      </c>
      <c r="BI114" s="200">
        <f aca="true" t="shared" si="18" ref="BI114:BI121">IF(N114="nulová",J114,0)</f>
        <v>0</v>
      </c>
      <c r="BJ114" s="22" t="s">
        <v>1080</v>
      </c>
      <c r="BK114" s="200">
        <f aca="true" t="shared" si="19" ref="BK114:BK121">ROUND(I114*H114,2)</f>
        <v>0</v>
      </c>
      <c r="BL114" s="22" t="s">
        <v>1150</v>
      </c>
      <c r="BM114" s="22" t="s">
        <v>437</v>
      </c>
    </row>
    <row r="115" spans="2:65" s="1" customFormat="1" ht="16.5" customHeight="1">
      <c r="B115" s="39"/>
      <c r="C115" s="189" t="s">
        <v>1010</v>
      </c>
      <c r="D115" s="189" t="s">
        <v>1135</v>
      </c>
      <c r="E115" s="190" t="s">
        <v>438</v>
      </c>
      <c r="F115" s="191" t="s">
        <v>439</v>
      </c>
      <c r="G115" s="192" t="s">
        <v>1254</v>
      </c>
      <c r="H115" s="193">
        <v>50</v>
      </c>
      <c r="I115" s="194"/>
      <c r="J115" s="195">
        <f t="shared" si="10"/>
        <v>0</v>
      </c>
      <c r="K115" s="191" t="s">
        <v>1022</v>
      </c>
      <c r="L115" s="59"/>
      <c r="M115" s="196" t="s">
        <v>1022</v>
      </c>
      <c r="N115" s="197" t="s">
        <v>1043</v>
      </c>
      <c r="O115" s="40"/>
      <c r="P115" s="198">
        <f t="shared" si="11"/>
        <v>0</v>
      </c>
      <c r="Q115" s="198">
        <v>0</v>
      </c>
      <c r="R115" s="198">
        <f t="shared" si="12"/>
        <v>0</v>
      </c>
      <c r="S115" s="198">
        <v>0</v>
      </c>
      <c r="T115" s="199">
        <f t="shared" si="13"/>
        <v>0</v>
      </c>
      <c r="AR115" s="22" t="s">
        <v>1150</v>
      </c>
      <c r="AT115" s="22" t="s">
        <v>1135</v>
      </c>
      <c r="AU115" s="22" t="s">
        <v>1082</v>
      </c>
      <c r="AY115" s="22" t="s">
        <v>1132</v>
      </c>
      <c r="BE115" s="200">
        <f t="shared" si="14"/>
        <v>0</v>
      </c>
      <c r="BF115" s="200">
        <f t="shared" si="15"/>
        <v>0</v>
      </c>
      <c r="BG115" s="200">
        <f t="shared" si="16"/>
        <v>0</v>
      </c>
      <c r="BH115" s="200">
        <f t="shared" si="17"/>
        <v>0</v>
      </c>
      <c r="BI115" s="200">
        <f t="shared" si="18"/>
        <v>0</v>
      </c>
      <c r="BJ115" s="22" t="s">
        <v>1080</v>
      </c>
      <c r="BK115" s="200">
        <f t="shared" si="19"/>
        <v>0</v>
      </c>
      <c r="BL115" s="22" t="s">
        <v>1150</v>
      </c>
      <c r="BM115" s="22" t="s">
        <v>440</v>
      </c>
    </row>
    <row r="116" spans="2:65" s="1" customFormat="1" ht="16.5" customHeight="1">
      <c r="B116" s="39"/>
      <c r="C116" s="189" t="s">
        <v>514</v>
      </c>
      <c r="D116" s="189" t="s">
        <v>1135</v>
      </c>
      <c r="E116" s="190" t="s">
        <v>441</v>
      </c>
      <c r="F116" s="191" t="s">
        <v>442</v>
      </c>
      <c r="G116" s="192" t="s">
        <v>1254</v>
      </c>
      <c r="H116" s="193">
        <v>37</v>
      </c>
      <c r="I116" s="194"/>
      <c r="J116" s="195">
        <f t="shared" si="10"/>
        <v>0</v>
      </c>
      <c r="K116" s="191" t="s">
        <v>1022</v>
      </c>
      <c r="L116" s="59"/>
      <c r="M116" s="196" t="s">
        <v>1022</v>
      </c>
      <c r="N116" s="197" t="s">
        <v>1043</v>
      </c>
      <c r="O116" s="40"/>
      <c r="P116" s="198">
        <f t="shared" si="11"/>
        <v>0</v>
      </c>
      <c r="Q116" s="198">
        <v>0</v>
      </c>
      <c r="R116" s="198">
        <f t="shared" si="12"/>
        <v>0</v>
      </c>
      <c r="S116" s="198">
        <v>0</v>
      </c>
      <c r="T116" s="199">
        <f t="shared" si="13"/>
        <v>0</v>
      </c>
      <c r="AR116" s="22" t="s">
        <v>1150</v>
      </c>
      <c r="AT116" s="22" t="s">
        <v>1135</v>
      </c>
      <c r="AU116" s="22" t="s">
        <v>1082</v>
      </c>
      <c r="AY116" s="22" t="s">
        <v>1132</v>
      </c>
      <c r="BE116" s="200">
        <f t="shared" si="14"/>
        <v>0</v>
      </c>
      <c r="BF116" s="200">
        <f t="shared" si="15"/>
        <v>0</v>
      </c>
      <c r="BG116" s="200">
        <f t="shared" si="16"/>
        <v>0</v>
      </c>
      <c r="BH116" s="200">
        <f t="shared" si="17"/>
        <v>0</v>
      </c>
      <c r="BI116" s="200">
        <f t="shared" si="18"/>
        <v>0</v>
      </c>
      <c r="BJ116" s="22" t="s">
        <v>1080</v>
      </c>
      <c r="BK116" s="200">
        <f t="shared" si="19"/>
        <v>0</v>
      </c>
      <c r="BL116" s="22" t="s">
        <v>1150</v>
      </c>
      <c r="BM116" s="22" t="s">
        <v>443</v>
      </c>
    </row>
    <row r="117" spans="2:65" s="1" customFormat="1" ht="16.5" customHeight="1">
      <c r="B117" s="39"/>
      <c r="C117" s="189" t="s">
        <v>520</v>
      </c>
      <c r="D117" s="189" t="s">
        <v>1135</v>
      </c>
      <c r="E117" s="190" t="s">
        <v>444</v>
      </c>
      <c r="F117" s="191" t="s">
        <v>445</v>
      </c>
      <c r="G117" s="192" t="s">
        <v>700</v>
      </c>
      <c r="H117" s="193">
        <v>4</v>
      </c>
      <c r="I117" s="194"/>
      <c r="J117" s="195">
        <f t="shared" si="10"/>
        <v>0</v>
      </c>
      <c r="K117" s="191" t="s">
        <v>1022</v>
      </c>
      <c r="L117" s="59"/>
      <c r="M117" s="196" t="s">
        <v>1022</v>
      </c>
      <c r="N117" s="197" t="s">
        <v>1043</v>
      </c>
      <c r="O117" s="40"/>
      <c r="P117" s="198">
        <f t="shared" si="11"/>
        <v>0</v>
      </c>
      <c r="Q117" s="198">
        <v>0</v>
      </c>
      <c r="R117" s="198">
        <f t="shared" si="12"/>
        <v>0</v>
      </c>
      <c r="S117" s="198">
        <v>0</v>
      </c>
      <c r="T117" s="199">
        <f t="shared" si="13"/>
        <v>0</v>
      </c>
      <c r="AR117" s="22" t="s">
        <v>1150</v>
      </c>
      <c r="AT117" s="22" t="s">
        <v>1135</v>
      </c>
      <c r="AU117" s="22" t="s">
        <v>1082</v>
      </c>
      <c r="AY117" s="22" t="s">
        <v>1132</v>
      </c>
      <c r="BE117" s="200">
        <f t="shared" si="14"/>
        <v>0</v>
      </c>
      <c r="BF117" s="200">
        <f t="shared" si="15"/>
        <v>0</v>
      </c>
      <c r="BG117" s="200">
        <f t="shared" si="16"/>
        <v>0</v>
      </c>
      <c r="BH117" s="200">
        <f t="shared" si="17"/>
        <v>0</v>
      </c>
      <c r="BI117" s="200">
        <f t="shared" si="18"/>
        <v>0</v>
      </c>
      <c r="BJ117" s="22" t="s">
        <v>1080</v>
      </c>
      <c r="BK117" s="200">
        <f t="shared" si="19"/>
        <v>0</v>
      </c>
      <c r="BL117" s="22" t="s">
        <v>1150</v>
      </c>
      <c r="BM117" s="22" t="s">
        <v>446</v>
      </c>
    </row>
    <row r="118" spans="2:65" s="1" customFormat="1" ht="16.5" customHeight="1">
      <c r="B118" s="39"/>
      <c r="C118" s="189" t="s">
        <v>525</v>
      </c>
      <c r="D118" s="189" t="s">
        <v>1135</v>
      </c>
      <c r="E118" s="190" t="s">
        <v>447</v>
      </c>
      <c r="F118" s="191" t="s">
        <v>448</v>
      </c>
      <c r="G118" s="192" t="s">
        <v>700</v>
      </c>
      <c r="H118" s="193">
        <v>6</v>
      </c>
      <c r="I118" s="194"/>
      <c r="J118" s="195">
        <f t="shared" si="10"/>
        <v>0</v>
      </c>
      <c r="K118" s="191" t="s">
        <v>1022</v>
      </c>
      <c r="L118" s="59"/>
      <c r="M118" s="196" t="s">
        <v>1022</v>
      </c>
      <c r="N118" s="197" t="s">
        <v>1043</v>
      </c>
      <c r="O118" s="40"/>
      <c r="P118" s="198">
        <f t="shared" si="11"/>
        <v>0</v>
      </c>
      <c r="Q118" s="198">
        <v>0</v>
      </c>
      <c r="R118" s="198">
        <f t="shared" si="12"/>
        <v>0</v>
      </c>
      <c r="S118" s="198">
        <v>0</v>
      </c>
      <c r="T118" s="199">
        <f t="shared" si="13"/>
        <v>0</v>
      </c>
      <c r="AR118" s="22" t="s">
        <v>1150</v>
      </c>
      <c r="AT118" s="22" t="s">
        <v>1135</v>
      </c>
      <c r="AU118" s="22" t="s">
        <v>1082</v>
      </c>
      <c r="AY118" s="22" t="s">
        <v>1132</v>
      </c>
      <c r="BE118" s="200">
        <f t="shared" si="14"/>
        <v>0</v>
      </c>
      <c r="BF118" s="200">
        <f t="shared" si="15"/>
        <v>0</v>
      </c>
      <c r="BG118" s="200">
        <f t="shared" si="16"/>
        <v>0</v>
      </c>
      <c r="BH118" s="200">
        <f t="shared" si="17"/>
        <v>0</v>
      </c>
      <c r="BI118" s="200">
        <f t="shared" si="18"/>
        <v>0</v>
      </c>
      <c r="BJ118" s="22" t="s">
        <v>1080</v>
      </c>
      <c r="BK118" s="200">
        <f t="shared" si="19"/>
        <v>0</v>
      </c>
      <c r="BL118" s="22" t="s">
        <v>1150</v>
      </c>
      <c r="BM118" s="22" t="s">
        <v>449</v>
      </c>
    </row>
    <row r="119" spans="2:65" s="1" customFormat="1" ht="16.5" customHeight="1">
      <c r="B119" s="39"/>
      <c r="C119" s="189" t="s">
        <v>531</v>
      </c>
      <c r="D119" s="189" t="s">
        <v>1135</v>
      </c>
      <c r="E119" s="190" t="s">
        <v>450</v>
      </c>
      <c r="F119" s="191" t="s">
        <v>451</v>
      </c>
      <c r="G119" s="192" t="s">
        <v>700</v>
      </c>
      <c r="H119" s="193">
        <v>10</v>
      </c>
      <c r="I119" s="194"/>
      <c r="J119" s="195">
        <f t="shared" si="10"/>
        <v>0</v>
      </c>
      <c r="K119" s="191" t="s">
        <v>1022</v>
      </c>
      <c r="L119" s="59"/>
      <c r="M119" s="196" t="s">
        <v>1022</v>
      </c>
      <c r="N119" s="197" t="s">
        <v>1043</v>
      </c>
      <c r="O119" s="40"/>
      <c r="P119" s="198">
        <f t="shared" si="11"/>
        <v>0</v>
      </c>
      <c r="Q119" s="198">
        <v>0</v>
      </c>
      <c r="R119" s="198">
        <f t="shared" si="12"/>
        <v>0</v>
      </c>
      <c r="S119" s="198">
        <v>0</v>
      </c>
      <c r="T119" s="199">
        <f t="shared" si="13"/>
        <v>0</v>
      </c>
      <c r="AR119" s="22" t="s">
        <v>1150</v>
      </c>
      <c r="AT119" s="22" t="s">
        <v>1135</v>
      </c>
      <c r="AU119" s="22" t="s">
        <v>1082</v>
      </c>
      <c r="AY119" s="22" t="s">
        <v>1132</v>
      </c>
      <c r="BE119" s="200">
        <f t="shared" si="14"/>
        <v>0</v>
      </c>
      <c r="BF119" s="200">
        <f t="shared" si="15"/>
        <v>0</v>
      </c>
      <c r="BG119" s="200">
        <f t="shared" si="16"/>
        <v>0</v>
      </c>
      <c r="BH119" s="200">
        <f t="shared" si="17"/>
        <v>0</v>
      </c>
      <c r="BI119" s="200">
        <f t="shared" si="18"/>
        <v>0</v>
      </c>
      <c r="BJ119" s="22" t="s">
        <v>1080</v>
      </c>
      <c r="BK119" s="200">
        <f t="shared" si="19"/>
        <v>0</v>
      </c>
      <c r="BL119" s="22" t="s">
        <v>1150</v>
      </c>
      <c r="BM119" s="22" t="s">
        <v>452</v>
      </c>
    </row>
    <row r="120" spans="2:65" s="1" customFormat="1" ht="16.5" customHeight="1">
      <c r="B120" s="39"/>
      <c r="C120" s="189" t="s">
        <v>536</v>
      </c>
      <c r="D120" s="189" t="s">
        <v>1135</v>
      </c>
      <c r="E120" s="190" t="s">
        <v>453</v>
      </c>
      <c r="F120" s="191" t="s">
        <v>454</v>
      </c>
      <c r="G120" s="192" t="s">
        <v>518</v>
      </c>
      <c r="H120" s="193">
        <v>74</v>
      </c>
      <c r="I120" s="194"/>
      <c r="J120" s="195">
        <f t="shared" si="10"/>
        <v>0</v>
      </c>
      <c r="K120" s="191" t="s">
        <v>1022</v>
      </c>
      <c r="L120" s="59"/>
      <c r="M120" s="196" t="s">
        <v>1022</v>
      </c>
      <c r="N120" s="197" t="s">
        <v>1043</v>
      </c>
      <c r="O120" s="40"/>
      <c r="P120" s="198">
        <f t="shared" si="11"/>
        <v>0</v>
      </c>
      <c r="Q120" s="198">
        <v>0</v>
      </c>
      <c r="R120" s="198">
        <f t="shared" si="12"/>
        <v>0</v>
      </c>
      <c r="S120" s="198">
        <v>0</v>
      </c>
      <c r="T120" s="199">
        <f t="shared" si="13"/>
        <v>0</v>
      </c>
      <c r="AR120" s="22" t="s">
        <v>1150</v>
      </c>
      <c r="AT120" s="22" t="s">
        <v>1135</v>
      </c>
      <c r="AU120" s="22" t="s">
        <v>1082</v>
      </c>
      <c r="AY120" s="22" t="s">
        <v>1132</v>
      </c>
      <c r="BE120" s="200">
        <f t="shared" si="14"/>
        <v>0</v>
      </c>
      <c r="BF120" s="200">
        <f t="shared" si="15"/>
        <v>0</v>
      </c>
      <c r="BG120" s="200">
        <f t="shared" si="16"/>
        <v>0</v>
      </c>
      <c r="BH120" s="200">
        <f t="shared" si="17"/>
        <v>0</v>
      </c>
      <c r="BI120" s="200">
        <f t="shared" si="18"/>
        <v>0</v>
      </c>
      <c r="BJ120" s="22" t="s">
        <v>1080</v>
      </c>
      <c r="BK120" s="200">
        <f t="shared" si="19"/>
        <v>0</v>
      </c>
      <c r="BL120" s="22" t="s">
        <v>1150</v>
      </c>
      <c r="BM120" s="22" t="s">
        <v>455</v>
      </c>
    </row>
    <row r="121" spans="2:65" s="1" customFormat="1" ht="16.5" customHeight="1">
      <c r="B121" s="39"/>
      <c r="C121" s="189" t="s">
        <v>540</v>
      </c>
      <c r="D121" s="189" t="s">
        <v>1135</v>
      </c>
      <c r="E121" s="190" t="s">
        <v>456</v>
      </c>
      <c r="F121" s="191" t="s">
        <v>457</v>
      </c>
      <c r="G121" s="192" t="s">
        <v>518</v>
      </c>
      <c r="H121" s="193">
        <v>74</v>
      </c>
      <c r="I121" s="194"/>
      <c r="J121" s="195">
        <f t="shared" si="10"/>
        <v>0</v>
      </c>
      <c r="K121" s="191" t="s">
        <v>1022</v>
      </c>
      <c r="L121" s="59"/>
      <c r="M121" s="196" t="s">
        <v>1022</v>
      </c>
      <c r="N121" s="197" t="s">
        <v>1043</v>
      </c>
      <c r="O121" s="40"/>
      <c r="P121" s="198">
        <f t="shared" si="11"/>
        <v>0</v>
      </c>
      <c r="Q121" s="198">
        <v>0</v>
      </c>
      <c r="R121" s="198">
        <f t="shared" si="12"/>
        <v>0</v>
      </c>
      <c r="S121" s="198">
        <v>0</v>
      </c>
      <c r="T121" s="199">
        <f t="shared" si="13"/>
        <v>0</v>
      </c>
      <c r="AR121" s="22" t="s">
        <v>1150</v>
      </c>
      <c r="AT121" s="22" t="s">
        <v>1135</v>
      </c>
      <c r="AU121" s="22" t="s">
        <v>1082</v>
      </c>
      <c r="AY121" s="22" t="s">
        <v>1132</v>
      </c>
      <c r="BE121" s="200">
        <f t="shared" si="14"/>
        <v>0</v>
      </c>
      <c r="BF121" s="200">
        <f t="shared" si="15"/>
        <v>0</v>
      </c>
      <c r="BG121" s="200">
        <f t="shared" si="16"/>
        <v>0</v>
      </c>
      <c r="BH121" s="200">
        <f t="shared" si="17"/>
        <v>0</v>
      </c>
      <c r="BI121" s="200">
        <f t="shared" si="18"/>
        <v>0</v>
      </c>
      <c r="BJ121" s="22" t="s">
        <v>1080</v>
      </c>
      <c r="BK121" s="200">
        <f t="shared" si="19"/>
        <v>0</v>
      </c>
      <c r="BL121" s="22" t="s">
        <v>1150</v>
      </c>
      <c r="BM121" s="22" t="s">
        <v>458</v>
      </c>
    </row>
    <row r="122" spans="2:63" s="10" customFormat="1" ht="29.25" customHeight="1">
      <c r="B122" s="173"/>
      <c r="C122" s="174"/>
      <c r="D122" s="175" t="s">
        <v>1071</v>
      </c>
      <c r="E122" s="187" t="s">
        <v>1166</v>
      </c>
      <c r="F122" s="187" t="s">
        <v>887</v>
      </c>
      <c r="G122" s="174"/>
      <c r="H122" s="174"/>
      <c r="I122" s="177"/>
      <c r="J122" s="188">
        <f>BK122</f>
        <v>0</v>
      </c>
      <c r="K122" s="174"/>
      <c r="L122" s="179"/>
      <c r="M122" s="180"/>
      <c r="N122" s="181"/>
      <c r="O122" s="181"/>
      <c r="P122" s="182">
        <f>SUM(P123:P125)</f>
        <v>0</v>
      </c>
      <c r="Q122" s="181"/>
      <c r="R122" s="182">
        <f>SUM(R123:R125)</f>
        <v>0</v>
      </c>
      <c r="S122" s="181"/>
      <c r="T122" s="183">
        <f>SUM(T123:T125)</f>
        <v>0</v>
      </c>
      <c r="AR122" s="184" t="s">
        <v>1080</v>
      </c>
      <c r="AT122" s="185" t="s">
        <v>1071</v>
      </c>
      <c r="AU122" s="185" t="s">
        <v>1080</v>
      </c>
      <c r="AY122" s="184" t="s">
        <v>1132</v>
      </c>
      <c r="BK122" s="186">
        <f>SUM(BK123:BK125)</f>
        <v>0</v>
      </c>
    </row>
    <row r="123" spans="2:65" s="1" customFormat="1" ht="16.5" customHeight="1">
      <c r="B123" s="39"/>
      <c r="C123" s="189" t="s">
        <v>544</v>
      </c>
      <c r="D123" s="189" t="s">
        <v>1135</v>
      </c>
      <c r="E123" s="190" t="s">
        <v>459</v>
      </c>
      <c r="F123" s="191" t="s">
        <v>460</v>
      </c>
      <c r="G123" s="192" t="s">
        <v>700</v>
      </c>
      <c r="H123" s="193">
        <v>5</v>
      </c>
      <c r="I123" s="194"/>
      <c r="J123" s="195">
        <f>ROUND(I123*H123,2)</f>
        <v>0</v>
      </c>
      <c r="K123" s="191" t="s">
        <v>1022</v>
      </c>
      <c r="L123" s="59"/>
      <c r="M123" s="196" t="s">
        <v>1022</v>
      </c>
      <c r="N123" s="197" t="s">
        <v>1043</v>
      </c>
      <c r="O123" s="40"/>
      <c r="P123" s="198">
        <f>O123*H123</f>
        <v>0</v>
      </c>
      <c r="Q123" s="198">
        <v>0</v>
      </c>
      <c r="R123" s="198">
        <f>Q123*H123</f>
        <v>0</v>
      </c>
      <c r="S123" s="198">
        <v>0</v>
      </c>
      <c r="T123" s="199">
        <f>S123*H123</f>
        <v>0</v>
      </c>
      <c r="AR123" s="22" t="s">
        <v>1150</v>
      </c>
      <c r="AT123" s="22" t="s">
        <v>1135</v>
      </c>
      <c r="AU123" s="22" t="s">
        <v>1082</v>
      </c>
      <c r="AY123" s="22" t="s">
        <v>1132</v>
      </c>
      <c r="BE123" s="200">
        <f>IF(N123="základní",J123,0)</f>
        <v>0</v>
      </c>
      <c r="BF123" s="200">
        <f>IF(N123="snížená",J123,0)</f>
        <v>0</v>
      </c>
      <c r="BG123" s="200">
        <f>IF(N123="zákl. přenesená",J123,0)</f>
        <v>0</v>
      </c>
      <c r="BH123" s="200">
        <f>IF(N123="sníž. přenesená",J123,0)</f>
        <v>0</v>
      </c>
      <c r="BI123" s="200">
        <f>IF(N123="nulová",J123,0)</f>
        <v>0</v>
      </c>
      <c r="BJ123" s="22" t="s">
        <v>1080</v>
      </c>
      <c r="BK123" s="200">
        <f>ROUND(I123*H123,2)</f>
        <v>0</v>
      </c>
      <c r="BL123" s="22" t="s">
        <v>1150</v>
      </c>
      <c r="BM123" s="22" t="s">
        <v>461</v>
      </c>
    </row>
    <row r="124" spans="2:65" s="1" customFormat="1" ht="16.5" customHeight="1">
      <c r="B124" s="39"/>
      <c r="C124" s="189" t="s">
        <v>549</v>
      </c>
      <c r="D124" s="189" t="s">
        <v>1135</v>
      </c>
      <c r="E124" s="190" t="s">
        <v>462</v>
      </c>
      <c r="F124" s="191" t="s">
        <v>463</v>
      </c>
      <c r="G124" s="192" t="s">
        <v>700</v>
      </c>
      <c r="H124" s="193">
        <v>4</v>
      </c>
      <c r="I124" s="194"/>
      <c r="J124" s="195">
        <f>ROUND(I124*H124,2)</f>
        <v>0</v>
      </c>
      <c r="K124" s="191" t="s">
        <v>1022</v>
      </c>
      <c r="L124" s="59"/>
      <c r="M124" s="196" t="s">
        <v>1022</v>
      </c>
      <c r="N124" s="197" t="s">
        <v>1043</v>
      </c>
      <c r="O124" s="40"/>
      <c r="P124" s="198">
        <f>O124*H124</f>
        <v>0</v>
      </c>
      <c r="Q124" s="198">
        <v>0</v>
      </c>
      <c r="R124" s="198">
        <f>Q124*H124</f>
        <v>0</v>
      </c>
      <c r="S124" s="198">
        <v>0</v>
      </c>
      <c r="T124" s="199">
        <f>S124*H124</f>
        <v>0</v>
      </c>
      <c r="AR124" s="22" t="s">
        <v>1150</v>
      </c>
      <c r="AT124" s="22" t="s">
        <v>1135</v>
      </c>
      <c r="AU124" s="22" t="s">
        <v>1082</v>
      </c>
      <c r="AY124" s="22" t="s">
        <v>1132</v>
      </c>
      <c r="BE124" s="200">
        <f>IF(N124="základní",J124,0)</f>
        <v>0</v>
      </c>
      <c r="BF124" s="200">
        <f>IF(N124="snížená",J124,0)</f>
        <v>0</v>
      </c>
      <c r="BG124" s="200">
        <f>IF(N124="zákl. přenesená",J124,0)</f>
        <v>0</v>
      </c>
      <c r="BH124" s="200">
        <f>IF(N124="sníž. přenesená",J124,0)</f>
        <v>0</v>
      </c>
      <c r="BI124" s="200">
        <f>IF(N124="nulová",J124,0)</f>
        <v>0</v>
      </c>
      <c r="BJ124" s="22" t="s">
        <v>1080</v>
      </c>
      <c r="BK124" s="200">
        <f>ROUND(I124*H124,2)</f>
        <v>0</v>
      </c>
      <c r="BL124" s="22" t="s">
        <v>1150</v>
      </c>
      <c r="BM124" s="22" t="s">
        <v>464</v>
      </c>
    </row>
    <row r="125" spans="2:65" s="1" customFormat="1" ht="16.5" customHeight="1">
      <c r="B125" s="39"/>
      <c r="C125" s="189" t="s">
        <v>554</v>
      </c>
      <c r="D125" s="189" t="s">
        <v>1135</v>
      </c>
      <c r="E125" s="190" t="s">
        <v>465</v>
      </c>
      <c r="F125" s="191" t="s">
        <v>466</v>
      </c>
      <c r="G125" s="192" t="s">
        <v>1246</v>
      </c>
      <c r="H125" s="193">
        <v>380</v>
      </c>
      <c r="I125" s="194"/>
      <c r="J125" s="195">
        <f>ROUND(I125*H125,2)</f>
        <v>0</v>
      </c>
      <c r="K125" s="191" t="s">
        <v>1022</v>
      </c>
      <c r="L125" s="59"/>
      <c r="M125" s="196" t="s">
        <v>1022</v>
      </c>
      <c r="N125" s="197" t="s">
        <v>1043</v>
      </c>
      <c r="O125" s="40"/>
      <c r="P125" s="198">
        <f>O125*H125</f>
        <v>0</v>
      </c>
      <c r="Q125" s="198">
        <v>0</v>
      </c>
      <c r="R125" s="198">
        <f>Q125*H125</f>
        <v>0</v>
      </c>
      <c r="S125" s="198">
        <v>0</v>
      </c>
      <c r="T125" s="199">
        <f>S125*H125</f>
        <v>0</v>
      </c>
      <c r="AR125" s="22" t="s">
        <v>1150</v>
      </c>
      <c r="AT125" s="22" t="s">
        <v>1135</v>
      </c>
      <c r="AU125" s="22" t="s">
        <v>1082</v>
      </c>
      <c r="AY125" s="22" t="s">
        <v>1132</v>
      </c>
      <c r="BE125" s="200">
        <f>IF(N125="základní",J125,0)</f>
        <v>0</v>
      </c>
      <c r="BF125" s="200">
        <f>IF(N125="snížená",J125,0)</f>
        <v>0</v>
      </c>
      <c r="BG125" s="200">
        <f>IF(N125="zákl. přenesená",J125,0)</f>
        <v>0</v>
      </c>
      <c r="BH125" s="200">
        <f>IF(N125="sníž. přenesená",J125,0)</f>
        <v>0</v>
      </c>
      <c r="BI125" s="200">
        <f>IF(N125="nulová",J125,0)</f>
        <v>0</v>
      </c>
      <c r="BJ125" s="22" t="s">
        <v>1080</v>
      </c>
      <c r="BK125" s="200">
        <f>ROUND(I125*H125,2)</f>
        <v>0</v>
      </c>
      <c r="BL125" s="22" t="s">
        <v>1150</v>
      </c>
      <c r="BM125" s="22" t="s">
        <v>467</v>
      </c>
    </row>
    <row r="126" spans="2:63" s="10" customFormat="1" ht="29.25" customHeight="1">
      <c r="B126" s="173"/>
      <c r="C126" s="174"/>
      <c r="D126" s="175" t="s">
        <v>1071</v>
      </c>
      <c r="E126" s="187" t="s">
        <v>1173</v>
      </c>
      <c r="F126" s="187" t="s">
        <v>468</v>
      </c>
      <c r="G126" s="174"/>
      <c r="H126" s="174"/>
      <c r="I126" s="177"/>
      <c r="J126" s="188">
        <f>BK126</f>
        <v>0</v>
      </c>
      <c r="K126" s="174"/>
      <c r="L126" s="179"/>
      <c r="M126" s="180"/>
      <c r="N126" s="181"/>
      <c r="O126" s="181"/>
      <c r="P126" s="182">
        <f>P127</f>
        <v>0</v>
      </c>
      <c r="Q126" s="181"/>
      <c r="R126" s="182">
        <f>R127</f>
        <v>0</v>
      </c>
      <c r="S126" s="181"/>
      <c r="T126" s="183">
        <f>T127</f>
        <v>0</v>
      </c>
      <c r="AR126" s="184" t="s">
        <v>1080</v>
      </c>
      <c r="AT126" s="185" t="s">
        <v>1071</v>
      </c>
      <c r="AU126" s="185" t="s">
        <v>1080</v>
      </c>
      <c r="AY126" s="184" t="s">
        <v>1132</v>
      </c>
      <c r="BK126" s="186">
        <f>BK127</f>
        <v>0</v>
      </c>
    </row>
    <row r="127" spans="2:65" s="1" customFormat="1" ht="25.5" customHeight="1">
      <c r="B127" s="39"/>
      <c r="C127" s="189" t="s">
        <v>559</v>
      </c>
      <c r="D127" s="189" t="s">
        <v>1135</v>
      </c>
      <c r="E127" s="190" t="s">
        <v>469</v>
      </c>
      <c r="F127" s="191" t="s">
        <v>470</v>
      </c>
      <c r="G127" s="192" t="s">
        <v>1138</v>
      </c>
      <c r="H127" s="193">
        <v>1</v>
      </c>
      <c r="I127" s="194"/>
      <c r="J127" s="195">
        <f>ROUND(I127*H127,2)</f>
        <v>0</v>
      </c>
      <c r="K127" s="191" t="s">
        <v>1022</v>
      </c>
      <c r="L127" s="59"/>
      <c r="M127" s="196" t="s">
        <v>1022</v>
      </c>
      <c r="N127" s="201" t="s">
        <v>1043</v>
      </c>
      <c r="O127" s="202"/>
      <c r="P127" s="203">
        <f>O127*H127</f>
        <v>0</v>
      </c>
      <c r="Q127" s="203">
        <v>0</v>
      </c>
      <c r="R127" s="203">
        <f>Q127*H127</f>
        <v>0</v>
      </c>
      <c r="S127" s="203">
        <v>0</v>
      </c>
      <c r="T127" s="204">
        <f>S127*H127</f>
        <v>0</v>
      </c>
      <c r="AR127" s="22" t="s">
        <v>1150</v>
      </c>
      <c r="AT127" s="22" t="s">
        <v>1135</v>
      </c>
      <c r="AU127" s="22" t="s">
        <v>1082</v>
      </c>
      <c r="AY127" s="22" t="s">
        <v>1132</v>
      </c>
      <c r="BE127" s="200">
        <f>IF(N127="základní",J127,0)</f>
        <v>0</v>
      </c>
      <c r="BF127" s="200">
        <f>IF(N127="snížená",J127,0)</f>
        <v>0</v>
      </c>
      <c r="BG127" s="200">
        <f>IF(N127="zákl. přenesená",J127,0)</f>
        <v>0</v>
      </c>
      <c r="BH127" s="200">
        <f>IF(N127="sníž. přenesená",J127,0)</f>
        <v>0</v>
      </c>
      <c r="BI127" s="200">
        <f>IF(N127="nulová",J127,0)</f>
        <v>0</v>
      </c>
      <c r="BJ127" s="22" t="s">
        <v>1080</v>
      </c>
      <c r="BK127" s="200">
        <f>ROUND(I127*H127,2)</f>
        <v>0</v>
      </c>
      <c r="BL127" s="22" t="s">
        <v>1150</v>
      </c>
      <c r="BM127" s="22" t="s">
        <v>471</v>
      </c>
    </row>
    <row r="128" spans="2:12" s="1" customFormat="1" ht="6.75" customHeight="1">
      <c r="B128" s="54"/>
      <c r="C128" s="55"/>
      <c r="D128" s="55"/>
      <c r="E128" s="55"/>
      <c r="F128" s="55"/>
      <c r="G128" s="55"/>
      <c r="H128" s="55"/>
      <c r="I128" s="134"/>
      <c r="J128" s="55"/>
      <c r="K128" s="55"/>
      <c r="L128" s="59"/>
    </row>
  </sheetData>
  <sheetProtection password="CC35" sheet="1" objects="1" scenarios="1" formatColumns="0" formatRows="0" autoFilter="0"/>
  <autoFilter ref="C85:K127"/>
  <mergeCells count="10">
    <mergeCell ref="L2:V2"/>
    <mergeCell ref="E7:H7"/>
    <mergeCell ref="E9:H9"/>
    <mergeCell ref="E24:H24"/>
    <mergeCell ref="J51:J52"/>
    <mergeCell ref="E76:H76"/>
    <mergeCell ref="E78:H78"/>
    <mergeCell ref="G1:H1"/>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alignWithMargins="0">
    <oddFooter>&amp;CStrana &amp;P z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R166"/>
  <sheetViews>
    <sheetView showGridLines="0" zoomScalePageLayoutView="0" workbookViewId="0" topLeftCell="A1">
      <pane ySplit="1" topLeftCell="BM2" activePane="bottomLeft" state="frozen"/>
      <selection pane="topLeft" activeCell="A1" sqref="A1"/>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9"/>
      <c r="B1" s="109"/>
      <c r="C1" s="109"/>
      <c r="D1" s="110" t="s">
        <v>1002</v>
      </c>
      <c r="E1" s="109"/>
      <c r="F1" s="111" t="s">
        <v>1095</v>
      </c>
      <c r="G1" s="359" t="s">
        <v>1096</v>
      </c>
      <c r="H1" s="359"/>
      <c r="I1" s="112"/>
      <c r="J1" s="111" t="s">
        <v>1097</v>
      </c>
      <c r="K1" s="110" t="s">
        <v>1098</v>
      </c>
      <c r="L1" s="111" t="s">
        <v>1099</v>
      </c>
      <c r="M1" s="111"/>
      <c r="N1" s="111"/>
      <c r="O1" s="111"/>
      <c r="P1" s="111"/>
      <c r="Q1" s="111"/>
      <c r="R1" s="111"/>
      <c r="S1" s="111"/>
      <c r="T1" s="111"/>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3:46" ht="36.75" customHeight="1">
      <c r="L2" s="333"/>
      <c r="M2" s="333"/>
      <c r="N2" s="333"/>
      <c r="O2" s="333"/>
      <c r="P2" s="333"/>
      <c r="Q2" s="333"/>
      <c r="R2" s="333"/>
      <c r="S2" s="333"/>
      <c r="T2" s="333"/>
      <c r="U2" s="333"/>
      <c r="V2" s="333"/>
      <c r="AT2" s="22" t="s">
        <v>1094</v>
      </c>
    </row>
    <row r="3" spans="2:46" ht="6.75" customHeight="1">
      <c r="B3" s="23"/>
      <c r="C3" s="24"/>
      <c r="D3" s="24"/>
      <c r="E3" s="24"/>
      <c r="F3" s="24"/>
      <c r="G3" s="24"/>
      <c r="H3" s="24"/>
      <c r="I3" s="113"/>
      <c r="J3" s="24"/>
      <c r="K3" s="25"/>
      <c r="AT3" s="22" t="s">
        <v>1082</v>
      </c>
    </row>
    <row r="4" spans="2:46" ht="36.75" customHeight="1">
      <c r="B4" s="26"/>
      <c r="C4" s="27"/>
      <c r="D4" s="28" t="s">
        <v>1100</v>
      </c>
      <c r="E4" s="27"/>
      <c r="F4" s="27"/>
      <c r="G4" s="27"/>
      <c r="H4" s="27"/>
      <c r="I4" s="114"/>
      <c r="J4" s="27"/>
      <c r="K4" s="29"/>
      <c r="M4" s="30" t="s">
        <v>1013</v>
      </c>
      <c r="AT4" s="22" t="s">
        <v>1007</v>
      </c>
    </row>
    <row r="5" spans="2:11" ht="6.75" customHeight="1">
      <c r="B5" s="26"/>
      <c r="C5" s="27"/>
      <c r="D5" s="27"/>
      <c r="E5" s="27"/>
      <c r="F5" s="27"/>
      <c r="G5" s="27"/>
      <c r="H5" s="27"/>
      <c r="I5" s="114"/>
      <c r="J5" s="27"/>
      <c r="K5" s="29"/>
    </row>
    <row r="6" spans="2:11" ht="15">
      <c r="B6" s="26"/>
      <c r="C6" s="27"/>
      <c r="D6" s="35" t="s">
        <v>1019</v>
      </c>
      <c r="E6" s="27"/>
      <c r="F6" s="27"/>
      <c r="G6" s="27"/>
      <c r="H6" s="27"/>
      <c r="I6" s="114"/>
      <c r="J6" s="27"/>
      <c r="K6" s="29"/>
    </row>
    <row r="7" spans="2:11" ht="16.5" customHeight="1">
      <c r="B7" s="26"/>
      <c r="C7" s="27"/>
      <c r="D7" s="27"/>
      <c r="E7" s="360" t="str">
        <f>'Rekapitulace stavby'!K6</f>
        <v>Praha bez bariér - Komunardů - úpravy zastávek</v>
      </c>
      <c r="F7" s="361"/>
      <c r="G7" s="361"/>
      <c r="H7" s="361"/>
      <c r="I7" s="114"/>
      <c r="J7" s="27"/>
      <c r="K7" s="29"/>
    </row>
    <row r="8" spans="2:11" s="1" customFormat="1" ht="15">
      <c r="B8" s="39"/>
      <c r="C8" s="40"/>
      <c r="D8" s="35" t="s">
        <v>1101</v>
      </c>
      <c r="E8" s="40"/>
      <c r="F8" s="40"/>
      <c r="G8" s="40"/>
      <c r="H8" s="40"/>
      <c r="I8" s="115"/>
      <c r="J8" s="40"/>
      <c r="K8" s="43"/>
    </row>
    <row r="9" spans="2:11" s="1" customFormat="1" ht="36.75" customHeight="1">
      <c r="B9" s="39"/>
      <c r="C9" s="40"/>
      <c r="D9" s="40"/>
      <c r="E9" s="362" t="s">
        <v>472</v>
      </c>
      <c r="F9" s="363"/>
      <c r="G9" s="363"/>
      <c r="H9" s="363"/>
      <c r="I9" s="115"/>
      <c r="J9" s="40"/>
      <c r="K9" s="43"/>
    </row>
    <row r="10" spans="2:11" s="1" customFormat="1" ht="13.5">
      <c r="B10" s="39"/>
      <c r="C10" s="40"/>
      <c r="D10" s="40"/>
      <c r="E10" s="40"/>
      <c r="F10" s="40"/>
      <c r="G10" s="40"/>
      <c r="H10" s="40"/>
      <c r="I10" s="115"/>
      <c r="J10" s="40"/>
      <c r="K10" s="43"/>
    </row>
    <row r="11" spans="2:11" s="1" customFormat="1" ht="14.25" customHeight="1">
      <c r="B11" s="39"/>
      <c r="C11" s="40"/>
      <c r="D11" s="35" t="s">
        <v>1021</v>
      </c>
      <c r="E11" s="40"/>
      <c r="F11" s="33" t="s">
        <v>1022</v>
      </c>
      <c r="G11" s="40"/>
      <c r="H11" s="40"/>
      <c r="I11" s="116" t="s">
        <v>1023</v>
      </c>
      <c r="J11" s="33" t="s">
        <v>1022</v>
      </c>
      <c r="K11" s="43"/>
    </row>
    <row r="12" spans="2:11" s="1" customFormat="1" ht="14.25" customHeight="1">
      <c r="B12" s="39"/>
      <c r="C12" s="40"/>
      <c r="D12" s="35" t="s">
        <v>1024</v>
      </c>
      <c r="E12" s="40"/>
      <c r="F12" s="33" t="s">
        <v>1025</v>
      </c>
      <c r="G12" s="40"/>
      <c r="H12" s="40"/>
      <c r="I12" s="116" t="s">
        <v>1026</v>
      </c>
      <c r="J12" s="117" t="str">
        <f>'Rekapitulace stavby'!AN8</f>
        <v>29. 11. 2017</v>
      </c>
      <c r="K12" s="43"/>
    </row>
    <row r="13" spans="2:11" s="1" customFormat="1" ht="10.5" customHeight="1">
      <c r="B13" s="39"/>
      <c r="C13" s="40"/>
      <c r="D13" s="40"/>
      <c r="E13" s="40"/>
      <c r="F13" s="40"/>
      <c r="G13" s="40"/>
      <c r="H13" s="40"/>
      <c r="I13" s="115"/>
      <c r="J13" s="40"/>
      <c r="K13" s="43"/>
    </row>
    <row r="14" spans="2:11" s="1" customFormat="1" ht="14.25" customHeight="1">
      <c r="B14" s="39"/>
      <c r="C14" s="40"/>
      <c r="D14" s="35" t="s">
        <v>1028</v>
      </c>
      <c r="E14" s="40"/>
      <c r="F14" s="40"/>
      <c r="G14" s="40"/>
      <c r="H14" s="40"/>
      <c r="I14" s="116" t="s">
        <v>1029</v>
      </c>
      <c r="J14" s="33">
        <f>IF('Rekapitulace stavby'!AN10="","",'Rekapitulace stavby'!AN10)</f>
      </c>
      <c r="K14" s="43"/>
    </row>
    <row r="15" spans="2:11" s="1" customFormat="1" ht="18" customHeight="1">
      <c r="B15" s="39"/>
      <c r="C15" s="40"/>
      <c r="D15" s="40"/>
      <c r="E15" s="33" t="str">
        <f>IF('Rekapitulace stavby'!E11="","",'Rekapitulace stavby'!E11)</f>
        <v> </v>
      </c>
      <c r="F15" s="40"/>
      <c r="G15" s="40"/>
      <c r="H15" s="40"/>
      <c r="I15" s="116" t="s">
        <v>1031</v>
      </c>
      <c r="J15" s="33">
        <f>IF('Rekapitulace stavby'!AN11="","",'Rekapitulace stavby'!AN11)</f>
      </c>
      <c r="K15" s="43"/>
    </row>
    <row r="16" spans="2:11" s="1" customFormat="1" ht="6.75" customHeight="1">
      <c r="B16" s="39"/>
      <c r="C16" s="40"/>
      <c r="D16" s="40"/>
      <c r="E16" s="40"/>
      <c r="F16" s="40"/>
      <c r="G16" s="40"/>
      <c r="H16" s="40"/>
      <c r="I16" s="115"/>
      <c r="J16" s="40"/>
      <c r="K16" s="43"/>
    </row>
    <row r="17" spans="2:11" s="1" customFormat="1" ht="14.25" customHeight="1">
      <c r="B17" s="39"/>
      <c r="C17" s="40"/>
      <c r="D17" s="35" t="s">
        <v>1032</v>
      </c>
      <c r="E17" s="40"/>
      <c r="F17" s="40"/>
      <c r="G17" s="40"/>
      <c r="H17" s="40"/>
      <c r="I17" s="116" t="s">
        <v>1029</v>
      </c>
      <c r="J17" s="33">
        <f>IF('Rekapitulace stavby'!AN13="Vyplň údaj","",IF('Rekapitulace stavby'!AN13="","",'Rekapitulace stavby'!AN13))</f>
      </c>
      <c r="K17" s="43"/>
    </row>
    <row r="18" spans="2:11" s="1" customFormat="1" ht="18" customHeight="1">
      <c r="B18" s="39"/>
      <c r="C18" s="40"/>
      <c r="D18" s="40"/>
      <c r="E18" s="33">
        <f>IF('Rekapitulace stavby'!E14="Vyplň údaj","",IF('Rekapitulace stavby'!E14="","",'Rekapitulace stavby'!E14))</f>
      </c>
      <c r="F18" s="40"/>
      <c r="G18" s="40"/>
      <c r="H18" s="40"/>
      <c r="I18" s="116" t="s">
        <v>1031</v>
      </c>
      <c r="J18" s="33">
        <f>IF('Rekapitulace stavby'!AN14="Vyplň údaj","",IF('Rekapitulace stavby'!AN14="","",'Rekapitulace stavby'!AN14))</f>
      </c>
      <c r="K18" s="43"/>
    </row>
    <row r="19" spans="2:11" s="1" customFormat="1" ht="6.75" customHeight="1">
      <c r="B19" s="39"/>
      <c r="C19" s="40"/>
      <c r="D19" s="40"/>
      <c r="E19" s="40"/>
      <c r="F19" s="40"/>
      <c r="G19" s="40"/>
      <c r="H19" s="40"/>
      <c r="I19" s="115"/>
      <c r="J19" s="40"/>
      <c r="K19" s="43"/>
    </row>
    <row r="20" spans="2:11" s="1" customFormat="1" ht="14.25" customHeight="1">
      <c r="B20" s="39"/>
      <c r="C20" s="40"/>
      <c r="D20" s="35" t="s">
        <v>1034</v>
      </c>
      <c r="E20" s="40"/>
      <c r="F20" s="40"/>
      <c r="G20" s="40"/>
      <c r="H20" s="40"/>
      <c r="I20" s="116" t="s">
        <v>1029</v>
      </c>
      <c r="J20" s="33">
        <f>IF('Rekapitulace stavby'!AN16="","",'Rekapitulace stavby'!AN16)</f>
      </c>
      <c r="K20" s="43"/>
    </row>
    <row r="21" spans="2:11" s="1" customFormat="1" ht="18" customHeight="1">
      <c r="B21" s="39"/>
      <c r="C21" s="40"/>
      <c r="D21" s="40"/>
      <c r="E21" s="33" t="str">
        <f>IF('Rekapitulace stavby'!E17="","",'Rekapitulace stavby'!E17)</f>
        <v> </v>
      </c>
      <c r="F21" s="40"/>
      <c r="G21" s="40"/>
      <c r="H21" s="40"/>
      <c r="I21" s="116" t="s">
        <v>1031</v>
      </c>
      <c r="J21" s="33">
        <f>IF('Rekapitulace stavby'!AN17="","",'Rekapitulace stavby'!AN17)</f>
      </c>
      <c r="K21" s="43"/>
    </row>
    <row r="22" spans="2:11" s="1" customFormat="1" ht="6.75" customHeight="1">
      <c r="B22" s="39"/>
      <c r="C22" s="40"/>
      <c r="D22" s="40"/>
      <c r="E22" s="40"/>
      <c r="F22" s="40"/>
      <c r="G22" s="40"/>
      <c r="H22" s="40"/>
      <c r="I22" s="115"/>
      <c r="J22" s="40"/>
      <c r="K22" s="43"/>
    </row>
    <row r="23" spans="2:11" s="1" customFormat="1" ht="14.25" customHeight="1">
      <c r="B23" s="39"/>
      <c r="C23" s="40"/>
      <c r="D23" s="35" t="s">
        <v>1036</v>
      </c>
      <c r="E23" s="40"/>
      <c r="F23" s="40"/>
      <c r="G23" s="40"/>
      <c r="H23" s="40"/>
      <c r="I23" s="115"/>
      <c r="J23" s="40"/>
      <c r="K23" s="43"/>
    </row>
    <row r="24" spans="2:11" s="6" customFormat="1" ht="16.5" customHeight="1">
      <c r="B24" s="118"/>
      <c r="C24" s="119"/>
      <c r="D24" s="119"/>
      <c r="E24" s="160" t="s">
        <v>1022</v>
      </c>
      <c r="F24" s="160"/>
      <c r="G24" s="160"/>
      <c r="H24" s="160"/>
      <c r="I24" s="120"/>
      <c r="J24" s="119"/>
      <c r="K24" s="121"/>
    </row>
    <row r="25" spans="2:11" s="1" customFormat="1" ht="6.75" customHeight="1">
      <c r="B25" s="39"/>
      <c r="C25" s="40"/>
      <c r="D25" s="40"/>
      <c r="E25" s="40"/>
      <c r="F25" s="40"/>
      <c r="G25" s="40"/>
      <c r="H25" s="40"/>
      <c r="I25" s="115"/>
      <c r="J25" s="40"/>
      <c r="K25" s="43"/>
    </row>
    <row r="26" spans="2:11" s="1" customFormat="1" ht="6.75" customHeight="1">
      <c r="B26" s="39"/>
      <c r="C26" s="40"/>
      <c r="D26" s="82"/>
      <c r="E26" s="82"/>
      <c r="F26" s="82"/>
      <c r="G26" s="82"/>
      <c r="H26" s="82"/>
      <c r="I26" s="122"/>
      <c r="J26" s="82"/>
      <c r="K26" s="123"/>
    </row>
    <row r="27" spans="2:11" s="1" customFormat="1" ht="24.75" customHeight="1">
      <c r="B27" s="39"/>
      <c r="C27" s="40"/>
      <c r="D27" s="124" t="s">
        <v>1038</v>
      </c>
      <c r="E27" s="40"/>
      <c r="F27" s="40"/>
      <c r="G27" s="40"/>
      <c r="H27" s="40"/>
      <c r="I27" s="115"/>
      <c r="J27" s="125">
        <f>ROUND(J84,2)</f>
        <v>0</v>
      </c>
      <c r="K27" s="43"/>
    </row>
    <row r="28" spans="2:11" s="1" customFormat="1" ht="6.75" customHeight="1">
      <c r="B28" s="39"/>
      <c r="C28" s="40"/>
      <c r="D28" s="82"/>
      <c r="E28" s="82"/>
      <c r="F28" s="82"/>
      <c r="G28" s="82"/>
      <c r="H28" s="82"/>
      <c r="I28" s="122"/>
      <c r="J28" s="82"/>
      <c r="K28" s="123"/>
    </row>
    <row r="29" spans="2:11" s="1" customFormat="1" ht="14.25" customHeight="1">
      <c r="B29" s="39"/>
      <c r="C29" s="40"/>
      <c r="D29" s="40"/>
      <c r="E29" s="40"/>
      <c r="F29" s="44" t="s">
        <v>1040</v>
      </c>
      <c r="G29" s="40"/>
      <c r="H29" s="40"/>
      <c r="I29" s="126" t="s">
        <v>1039</v>
      </c>
      <c r="J29" s="44" t="s">
        <v>1041</v>
      </c>
      <c r="K29" s="43"/>
    </row>
    <row r="30" spans="2:11" s="1" customFormat="1" ht="14.25" customHeight="1">
      <c r="B30" s="39"/>
      <c r="C30" s="40"/>
      <c r="D30" s="47" t="s">
        <v>1042</v>
      </c>
      <c r="E30" s="47" t="s">
        <v>1043</v>
      </c>
      <c r="F30" s="127">
        <f>ROUND(SUM(BE84:BE165),2)</f>
        <v>0</v>
      </c>
      <c r="G30" s="40"/>
      <c r="H30" s="40"/>
      <c r="I30" s="128">
        <v>0.21</v>
      </c>
      <c r="J30" s="127">
        <f>ROUND(ROUND((SUM(BE84:BE165)),2)*I30,2)</f>
        <v>0</v>
      </c>
      <c r="K30" s="43"/>
    </row>
    <row r="31" spans="2:11" s="1" customFormat="1" ht="14.25" customHeight="1">
      <c r="B31" s="39"/>
      <c r="C31" s="40"/>
      <c r="D31" s="40"/>
      <c r="E31" s="47" t="s">
        <v>1044</v>
      </c>
      <c r="F31" s="127">
        <f>ROUND(SUM(BF84:BF165),2)</f>
        <v>0</v>
      </c>
      <c r="G31" s="40"/>
      <c r="H31" s="40"/>
      <c r="I31" s="128">
        <v>0.15</v>
      </c>
      <c r="J31" s="127">
        <f>ROUND(ROUND((SUM(BF84:BF165)),2)*I31,2)</f>
        <v>0</v>
      </c>
      <c r="K31" s="43"/>
    </row>
    <row r="32" spans="2:11" s="1" customFormat="1" ht="14.25" customHeight="1" hidden="1">
      <c r="B32" s="39"/>
      <c r="C32" s="40"/>
      <c r="D32" s="40"/>
      <c r="E32" s="47" t="s">
        <v>1045</v>
      </c>
      <c r="F32" s="127">
        <f>ROUND(SUM(BG84:BG165),2)</f>
        <v>0</v>
      </c>
      <c r="G32" s="40"/>
      <c r="H32" s="40"/>
      <c r="I32" s="128">
        <v>0.21</v>
      </c>
      <c r="J32" s="127">
        <v>0</v>
      </c>
      <c r="K32" s="43"/>
    </row>
    <row r="33" spans="2:11" s="1" customFormat="1" ht="14.25" customHeight="1" hidden="1">
      <c r="B33" s="39"/>
      <c r="C33" s="40"/>
      <c r="D33" s="40"/>
      <c r="E33" s="47" t="s">
        <v>1046</v>
      </c>
      <c r="F33" s="127">
        <f>ROUND(SUM(BH84:BH165),2)</f>
        <v>0</v>
      </c>
      <c r="G33" s="40"/>
      <c r="H33" s="40"/>
      <c r="I33" s="128">
        <v>0.15</v>
      </c>
      <c r="J33" s="127">
        <v>0</v>
      </c>
      <c r="K33" s="43"/>
    </row>
    <row r="34" spans="2:11" s="1" customFormat="1" ht="14.25" customHeight="1" hidden="1">
      <c r="B34" s="39"/>
      <c r="C34" s="40"/>
      <c r="D34" s="40"/>
      <c r="E34" s="47" t="s">
        <v>1047</v>
      </c>
      <c r="F34" s="127">
        <f>ROUND(SUM(BI84:BI165),2)</f>
        <v>0</v>
      </c>
      <c r="G34" s="40"/>
      <c r="H34" s="40"/>
      <c r="I34" s="128">
        <v>0</v>
      </c>
      <c r="J34" s="127">
        <v>0</v>
      </c>
      <c r="K34" s="43"/>
    </row>
    <row r="35" spans="2:11" s="1" customFormat="1" ht="6.75" customHeight="1">
      <c r="B35" s="39"/>
      <c r="C35" s="40"/>
      <c r="D35" s="40"/>
      <c r="E35" s="40"/>
      <c r="F35" s="40"/>
      <c r="G35" s="40"/>
      <c r="H35" s="40"/>
      <c r="I35" s="115"/>
      <c r="J35" s="40"/>
      <c r="K35" s="43"/>
    </row>
    <row r="36" spans="2:11" s="1" customFormat="1" ht="24.75" customHeight="1">
      <c r="B36" s="39"/>
      <c r="C36" s="49"/>
      <c r="D36" s="50" t="s">
        <v>1048</v>
      </c>
      <c r="E36" s="51"/>
      <c r="F36" s="51"/>
      <c r="G36" s="130" t="s">
        <v>1049</v>
      </c>
      <c r="H36" s="52" t="s">
        <v>1050</v>
      </c>
      <c r="I36" s="131"/>
      <c r="J36" s="132">
        <f>SUM(J27:J34)</f>
        <v>0</v>
      </c>
      <c r="K36" s="133"/>
    </row>
    <row r="37" spans="2:11" s="1" customFormat="1" ht="14.25" customHeight="1">
      <c r="B37" s="54"/>
      <c r="C37" s="55"/>
      <c r="D37" s="55"/>
      <c r="E37" s="55"/>
      <c r="F37" s="55"/>
      <c r="G37" s="55"/>
      <c r="H37" s="55"/>
      <c r="I37" s="134"/>
      <c r="J37" s="55"/>
      <c r="K37" s="56"/>
    </row>
    <row r="41" spans="2:11" s="1" customFormat="1" ht="6.75" customHeight="1">
      <c r="B41" s="135"/>
      <c r="C41" s="136"/>
      <c r="D41" s="136"/>
      <c r="E41" s="136"/>
      <c r="F41" s="136"/>
      <c r="G41" s="136"/>
      <c r="H41" s="136"/>
      <c r="I41" s="137"/>
      <c r="J41" s="136"/>
      <c r="K41" s="138"/>
    </row>
    <row r="42" spans="2:11" s="1" customFormat="1" ht="36.75" customHeight="1">
      <c r="B42" s="39"/>
      <c r="C42" s="28" t="s">
        <v>1103</v>
      </c>
      <c r="D42" s="40"/>
      <c r="E42" s="40"/>
      <c r="F42" s="40"/>
      <c r="G42" s="40"/>
      <c r="H42" s="40"/>
      <c r="I42" s="115"/>
      <c r="J42" s="40"/>
      <c r="K42" s="43"/>
    </row>
    <row r="43" spans="2:11" s="1" customFormat="1" ht="6.75" customHeight="1">
      <c r="B43" s="39"/>
      <c r="C43" s="40"/>
      <c r="D43" s="40"/>
      <c r="E43" s="40"/>
      <c r="F43" s="40"/>
      <c r="G43" s="40"/>
      <c r="H43" s="40"/>
      <c r="I43" s="115"/>
      <c r="J43" s="40"/>
      <c r="K43" s="43"/>
    </row>
    <row r="44" spans="2:11" s="1" customFormat="1" ht="14.25" customHeight="1">
      <c r="B44" s="39"/>
      <c r="C44" s="35" t="s">
        <v>1019</v>
      </c>
      <c r="D44" s="40"/>
      <c r="E44" s="40"/>
      <c r="F44" s="40"/>
      <c r="G44" s="40"/>
      <c r="H44" s="40"/>
      <c r="I44" s="115"/>
      <c r="J44" s="40"/>
      <c r="K44" s="43"/>
    </row>
    <row r="45" spans="2:11" s="1" customFormat="1" ht="16.5" customHeight="1">
      <c r="B45" s="39"/>
      <c r="C45" s="40"/>
      <c r="D45" s="40"/>
      <c r="E45" s="360" t="str">
        <f>E7</f>
        <v>Praha bez bariér - Komunardů - úpravy zastávek</v>
      </c>
      <c r="F45" s="361"/>
      <c r="G45" s="361"/>
      <c r="H45" s="361"/>
      <c r="I45" s="115"/>
      <c r="J45" s="40"/>
      <c r="K45" s="43"/>
    </row>
    <row r="46" spans="2:11" s="1" customFormat="1" ht="14.25" customHeight="1">
      <c r="B46" s="39"/>
      <c r="C46" s="35" t="s">
        <v>1101</v>
      </c>
      <c r="D46" s="40"/>
      <c r="E46" s="40"/>
      <c r="F46" s="40"/>
      <c r="G46" s="40"/>
      <c r="H46" s="40"/>
      <c r="I46" s="115"/>
      <c r="J46" s="40"/>
      <c r="K46" s="43"/>
    </row>
    <row r="47" spans="2:11" s="1" customFormat="1" ht="17.25" customHeight="1">
      <c r="B47" s="39"/>
      <c r="C47" s="40"/>
      <c r="D47" s="40"/>
      <c r="E47" s="362" t="str">
        <f>E9</f>
        <v>SO 501 - Vodovod</v>
      </c>
      <c r="F47" s="363"/>
      <c r="G47" s="363"/>
      <c r="H47" s="363"/>
      <c r="I47" s="115"/>
      <c r="J47" s="40"/>
      <c r="K47" s="43"/>
    </row>
    <row r="48" spans="2:11" s="1" customFormat="1" ht="6.75" customHeight="1">
      <c r="B48" s="39"/>
      <c r="C48" s="40"/>
      <c r="D48" s="40"/>
      <c r="E48" s="40"/>
      <c r="F48" s="40"/>
      <c r="G48" s="40"/>
      <c r="H48" s="40"/>
      <c r="I48" s="115"/>
      <c r="J48" s="40"/>
      <c r="K48" s="43"/>
    </row>
    <row r="49" spans="2:11" s="1" customFormat="1" ht="18" customHeight="1">
      <c r="B49" s="39"/>
      <c r="C49" s="35" t="s">
        <v>1024</v>
      </c>
      <c r="D49" s="40"/>
      <c r="E49" s="40"/>
      <c r="F49" s="33" t="str">
        <f>F12</f>
        <v>Praha 7 - Holešovice</v>
      </c>
      <c r="G49" s="40"/>
      <c r="H49" s="40"/>
      <c r="I49" s="116" t="s">
        <v>1026</v>
      </c>
      <c r="J49" s="117" t="str">
        <f>IF(J12="","",J12)</f>
        <v>29. 11. 2017</v>
      </c>
      <c r="K49" s="43"/>
    </row>
    <row r="50" spans="2:11" s="1" customFormat="1" ht="6.75" customHeight="1">
      <c r="B50" s="39"/>
      <c r="C50" s="40"/>
      <c r="D50" s="40"/>
      <c r="E50" s="40"/>
      <c r="F50" s="40"/>
      <c r="G50" s="40"/>
      <c r="H50" s="40"/>
      <c r="I50" s="115"/>
      <c r="J50" s="40"/>
      <c r="K50" s="43"/>
    </row>
    <row r="51" spans="2:11" s="1" customFormat="1" ht="15">
      <c r="B51" s="39"/>
      <c r="C51" s="35" t="s">
        <v>1028</v>
      </c>
      <c r="D51" s="40"/>
      <c r="E51" s="40"/>
      <c r="F51" s="33" t="str">
        <f>E15</f>
        <v> </v>
      </c>
      <c r="G51" s="40"/>
      <c r="H51" s="40"/>
      <c r="I51" s="116" t="s">
        <v>1034</v>
      </c>
      <c r="J51" s="160" t="str">
        <f>E21</f>
        <v> </v>
      </c>
      <c r="K51" s="43"/>
    </row>
    <row r="52" spans="2:11" s="1" customFormat="1" ht="14.25" customHeight="1">
      <c r="B52" s="39"/>
      <c r="C52" s="35" t="s">
        <v>1032</v>
      </c>
      <c r="D52" s="40"/>
      <c r="E52" s="40"/>
      <c r="F52" s="33">
        <f>IF(E18="","",E18)</f>
      </c>
      <c r="G52" s="40"/>
      <c r="H52" s="40"/>
      <c r="I52" s="115"/>
      <c r="J52" s="355"/>
      <c r="K52" s="43"/>
    </row>
    <row r="53" spans="2:11" s="1" customFormat="1" ht="9.75" customHeight="1">
      <c r="B53" s="39"/>
      <c r="C53" s="40"/>
      <c r="D53" s="40"/>
      <c r="E53" s="40"/>
      <c r="F53" s="40"/>
      <c r="G53" s="40"/>
      <c r="H53" s="40"/>
      <c r="I53" s="115"/>
      <c r="J53" s="40"/>
      <c r="K53" s="43"/>
    </row>
    <row r="54" spans="2:11" s="1" customFormat="1" ht="29.25" customHeight="1">
      <c r="B54" s="39"/>
      <c r="C54" s="139" t="s">
        <v>1104</v>
      </c>
      <c r="D54" s="49"/>
      <c r="E54" s="49"/>
      <c r="F54" s="49"/>
      <c r="G54" s="49"/>
      <c r="H54" s="49"/>
      <c r="I54" s="140"/>
      <c r="J54" s="141" t="s">
        <v>1105</v>
      </c>
      <c r="K54" s="53"/>
    </row>
    <row r="55" spans="2:11" s="1" customFormat="1" ht="9.75" customHeight="1">
      <c r="B55" s="39"/>
      <c r="C55" s="40"/>
      <c r="D55" s="40"/>
      <c r="E55" s="40"/>
      <c r="F55" s="40"/>
      <c r="G55" s="40"/>
      <c r="H55" s="40"/>
      <c r="I55" s="115"/>
      <c r="J55" s="40"/>
      <c r="K55" s="43"/>
    </row>
    <row r="56" spans="2:47" s="1" customFormat="1" ht="29.25" customHeight="1">
      <c r="B56" s="39"/>
      <c r="C56" s="142" t="s">
        <v>1106</v>
      </c>
      <c r="D56" s="40"/>
      <c r="E56" s="40"/>
      <c r="F56" s="40"/>
      <c r="G56" s="40"/>
      <c r="H56" s="40"/>
      <c r="I56" s="115"/>
      <c r="J56" s="125">
        <f>J84</f>
        <v>0</v>
      </c>
      <c r="K56" s="43"/>
      <c r="AU56" s="22" t="s">
        <v>1107</v>
      </c>
    </row>
    <row r="57" spans="2:11" s="7" customFormat="1" ht="24.75" customHeight="1">
      <c r="B57" s="143"/>
      <c r="C57" s="144"/>
      <c r="D57" s="145" t="s">
        <v>1196</v>
      </c>
      <c r="E57" s="146"/>
      <c r="F57" s="146"/>
      <c r="G57" s="146"/>
      <c r="H57" s="146"/>
      <c r="I57" s="147"/>
      <c r="J57" s="148">
        <f>J85</f>
        <v>0</v>
      </c>
      <c r="K57" s="149"/>
    </row>
    <row r="58" spans="2:11" s="8" customFormat="1" ht="19.5" customHeight="1">
      <c r="B58" s="150"/>
      <c r="C58" s="151"/>
      <c r="D58" s="152" t="s">
        <v>1197</v>
      </c>
      <c r="E58" s="153"/>
      <c r="F58" s="153"/>
      <c r="G58" s="153"/>
      <c r="H58" s="153"/>
      <c r="I58" s="154"/>
      <c r="J58" s="155">
        <f>J86</f>
        <v>0</v>
      </c>
      <c r="K58" s="156"/>
    </row>
    <row r="59" spans="2:11" s="8" customFormat="1" ht="19.5" customHeight="1">
      <c r="B59" s="150"/>
      <c r="C59" s="151"/>
      <c r="D59" s="152" t="s">
        <v>1198</v>
      </c>
      <c r="E59" s="153"/>
      <c r="F59" s="153"/>
      <c r="G59" s="153"/>
      <c r="H59" s="153"/>
      <c r="I59" s="154"/>
      <c r="J59" s="155">
        <f>J118</f>
        <v>0</v>
      </c>
      <c r="K59" s="156"/>
    </row>
    <row r="60" spans="2:11" s="8" customFormat="1" ht="19.5" customHeight="1">
      <c r="B60" s="150"/>
      <c r="C60" s="151"/>
      <c r="D60" s="152" t="s">
        <v>473</v>
      </c>
      <c r="E60" s="153"/>
      <c r="F60" s="153"/>
      <c r="G60" s="153"/>
      <c r="H60" s="153"/>
      <c r="I60" s="154"/>
      <c r="J60" s="155">
        <f>J120</f>
        <v>0</v>
      </c>
      <c r="K60" s="156"/>
    </row>
    <row r="61" spans="2:11" s="8" customFormat="1" ht="19.5" customHeight="1">
      <c r="B61" s="150"/>
      <c r="C61" s="151"/>
      <c r="D61" s="152" t="s">
        <v>1200</v>
      </c>
      <c r="E61" s="153"/>
      <c r="F61" s="153"/>
      <c r="G61" s="153"/>
      <c r="H61" s="153"/>
      <c r="I61" s="154"/>
      <c r="J61" s="155">
        <f>J123</f>
        <v>0</v>
      </c>
      <c r="K61" s="156"/>
    </row>
    <row r="62" spans="2:11" s="8" customFormat="1" ht="19.5" customHeight="1">
      <c r="B62" s="150"/>
      <c r="C62" s="151"/>
      <c r="D62" s="152" t="s">
        <v>1203</v>
      </c>
      <c r="E62" s="153"/>
      <c r="F62" s="153"/>
      <c r="G62" s="153"/>
      <c r="H62" s="153"/>
      <c r="I62" s="154"/>
      <c r="J62" s="155">
        <f>J158</f>
        <v>0</v>
      </c>
      <c r="K62" s="156"/>
    </row>
    <row r="63" spans="2:11" s="7" customFormat="1" ht="24.75" customHeight="1">
      <c r="B63" s="143"/>
      <c r="C63" s="144"/>
      <c r="D63" s="145" t="s">
        <v>474</v>
      </c>
      <c r="E63" s="146"/>
      <c r="F63" s="146"/>
      <c r="G63" s="146"/>
      <c r="H63" s="146"/>
      <c r="I63" s="147"/>
      <c r="J63" s="148">
        <f>J163</f>
        <v>0</v>
      </c>
      <c r="K63" s="149"/>
    </row>
    <row r="64" spans="2:11" s="8" customFormat="1" ht="19.5" customHeight="1">
      <c r="B64" s="150"/>
      <c r="C64" s="151"/>
      <c r="D64" s="152" t="s">
        <v>475</v>
      </c>
      <c r="E64" s="153"/>
      <c r="F64" s="153"/>
      <c r="G64" s="153"/>
      <c r="H64" s="153"/>
      <c r="I64" s="154"/>
      <c r="J64" s="155">
        <f>J164</f>
        <v>0</v>
      </c>
      <c r="K64" s="156"/>
    </row>
    <row r="65" spans="2:11" s="1" customFormat="1" ht="21.75" customHeight="1">
      <c r="B65" s="39"/>
      <c r="C65" s="40"/>
      <c r="D65" s="40"/>
      <c r="E65" s="40"/>
      <c r="F65" s="40"/>
      <c r="G65" s="40"/>
      <c r="H65" s="40"/>
      <c r="I65" s="115"/>
      <c r="J65" s="40"/>
      <c r="K65" s="43"/>
    </row>
    <row r="66" spans="2:11" s="1" customFormat="1" ht="6.75" customHeight="1">
      <c r="B66" s="54"/>
      <c r="C66" s="55"/>
      <c r="D66" s="55"/>
      <c r="E66" s="55"/>
      <c r="F66" s="55"/>
      <c r="G66" s="55"/>
      <c r="H66" s="55"/>
      <c r="I66" s="134"/>
      <c r="J66" s="55"/>
      <c r="K66" s="56"/>
    </row>
    <row r="70" spans="2:12" s="1" customFormat="1" ht="6.75" customHeight="1">
      <c r="B70" s="57"/>
      <c r="C70" s="58"/>
      <c r="D70" s="58"/>
      <c r="E70" s="58"/>
      <c r="F70" s="58"/>
      <c r="G70" s="58"/>
      <c r="H70" s="58"/>
      <c r="I70" s="137"/>
      <c r="J70" s="58"/>
      <c r="K70" s="58"/>
      <c r="L70" s="59"/>
    </row>
    <row r="71" spans="2:12" s="1" customFormat="1" ht="36.75" customHeight="1">
      <c r="B71" s="39"/>
      <c r="C71" s="60" t="s">
        <v>1115</v>
      </c>
      <c r="D71" s="61"/>
      <c r="E71" s="61"/>
      <c r="F71" s="61"/>
      <c r="G71" s="61"/>
      <c r="H71" s="61"/>
      <c r="I71" s="157"/>
      <c r="J71" s="61"/>
      <c r="K71" s="61"/>
      <c r="L71" s="59"/>
    </row>
    <row r="72" spans="2:12" s="1" customFormat="1" ht="6.75" customHeight="1">
      <c r="B72" s="39"/>
      <c r="C72" s="61"/>
      <c r="D72" s="61"/>
      <c r="E72" s="61"/>
      <c r="F72" s="61"/>
      <c r="G72" s="61"/>
      <c r="H72" s="61"/>
      <c r="I72" s="157"/>
      <c r="J72" s="61"/>
      <c r="K72" s="61"/>
      <c r="L72" s="59"/>
    </row>
    <row r="73" spans="2:12" s="1" customFormat="1" ht="14.25" customHeight="1">
      <c r="B73" s="39"/>
      <c r="C73" s="63" t="s">
        <v>1019</v>
      </c>
      <c r="D73" s="61"/>
      <c r="E73" s="61"/>
      <c r="F73" s="61"/>
      <c r="G73" s="61"/>
      <c r="H73" s="61"/>
      <c r="I73" s="157"/>
      <c r="J73" s="61"/>
      <c r="K73" s="61"/>
      <c r="L73" s="59"/>
    </row>
    <row r="74" spans="2:12" s="1" customFormat="1" ht="16.5" customHeight="1">
      <c r="B74" s="39"/>
      <c r="C74" s="61"/>
      <c r="D74" s="61"/>
      <c r="E74" s="356" t="str">
        <f>E7</f>
        <v>Praha bez bariér - Komunardů - úpravy zastávek</v>
      </c>
      <c r="F74" s="357"/>
      <c r="G74" s="357"/>
      <c r="H74" s="357"/>
      <c r="I74" s="157"/>
      <c r="J74" s="61"/>
      <c r="K74" s="61"/>
      <c r="L74" s="59"/>
    </row>
    <row r="75" spans="2:12" s="1" customFormat="1" ht="14.25" customHeight="1">
      <c r="B75" s="39"/>
      <c r="C75" s="63" t="s">
        <v>1101</v>
      </c>
      <c r="D75" s="61"/>
      <c r="E75" s="61"/>
      <c r="F75" s="61"/>
      <c r="G75" s="61"/>
      <c r="H75" s="61"/>
      <c r="I75" s="157"/>
      <c r="J75" s="61"/>
      <c r="K75" s="61"/>
      <c r="L75" s="59"/>
    </row>
    <row r="76" spans="2:12" s="1" customFormat="1" ht="17.25" customHeight="1">
      <c r="B76" s="39"/>
      <c r="C76" s="61"/>
      <c r="D76" s="61"/>
      <c r="E76" s="339" t="str">
        <f>E9</f>
        <v>SO 501 - Vodovod</v>
      </c>
      <c r="F76" s="358"/>
      <c r="G76" s="358"/>
      <c r="H76" s="358"/>
      <c r="I76" s="157"/>
      <c r="J76" s="61"/>
      <c r="K76" s="61"/>
      <c r="L76" s="59"/>
    </row>
    <row r="77" spans="2:12" s="1" customFormat="1" ht="6.75" customHeight="1">
      <c r="B77" s="39"/>
      <c r="C77" s="61"/>
      <c r="D77" s="61"/>
      <c r="E77" s="61"/>
      <c r="F77" s="61"/>
      <c r="G77" s="61"/>
      <c r="H77" s="61"/>
      <c r="I77" s="157"/>
      <c r="J77" s="61"/>
      <c r="K77" s="61"/>
      <c r="L77" s="59"/>
    </row>
    <row r="78" spans="2:12" s="1" customFormat="1" ht="18" customHeight="1">
      <c r="B78" s="39"/>
      <c r="C78" s="63" t="s">
        <v>1024</v>
      </c>
      <c r="D78" s="61"/>
      <c r="E78" s="61"/>
      <c r="F78" s="158" t="str">
        <f>F12</f>
        <v>Praha 7 - Holešovice</v>
      </c>
      <c r="G78" s="61"/>
      <c r="H78" s="61"/>
      <c r="I78" s="162" t="s">
        <v>1026</v>
      </c>
      <c r="J78" s="71" t="str">
        <f>IF(J12="","",J12)</f>
        <v>29. 11. 2017</v>
      </c>
      <c r="K78" s="61"/>
      <c r="L78" s="59"/>
    </row>
    <row r="79" spans="2:12" s="1" customFormat="1" ht="6.75" customHeight="1">
      <c r="B79" s="39"/>
      <c r="C79" s="61"/>
      <c r="D79" s="61"/>
      <c r="E79" s="61"/>
      <c r="F79" s="61"/>
      <c r="G79" s="61"/>
      <c r="H79" s="61"/>
      <c r="I79" s="157"/>
      <c r="J79" s="61"/>
      <c r="K79" s="61"/>
      <c r="L79" s="59"/>
    </row>
    <row r="80" spans="2:12" s="1" customFormat="1" ht="15">
      <c r="B80" s="39"/>
      <c r="C80" s="63" t="s">
        <v>1028</v>
      </c>
      <c r="D80" s="61"/>
      <c r="E80" s="61"/>
      <c r="F80" s="158" t="str">
        <f>E15</f>
        <v> </v>
      </c>
      <c r="G80" s="61"/>
      <c r="H80" s="61"/>
      <c r="I80" s="162" t="s">
        <v>1034</v>
      </c>
      <c r="J80" s="158" t="str">
        <f>E21</f>
        <v> </v>
      </c>
      <c r="K80" s="61"/>
      <c r="L80" s="59"/>
    </row>
    <row r="81" spans="2:12" s="1" customFormat="1" ht="14.25" customHeight="1">
      <c r="B81" s="39"/>
      <c r="C81" s="63" t="s">
        <v>1032</v>
      </c>
      <c r="D81" s="61"/>
      <c r="E81" s="61"/>
      <c r="F81" s="158">
        <f>IF(E18="","",E18)</f>
      </c>
      <c r="G81" s="61"/>
      <c r="H81" s="61"/>
      <c r="I81" s="157"/>
      <c r="J81" s="61"/>
      <c r="K81" s="61"/>
      <c r="L81" s="59"/>
    </row>
    <row r="82" spans="2:12" s="1" customFormat="1" ht="9.75" customHeight="1">
      <c r="B82" s="39"/>
      <c r="C82" s="61"/>
      <c r="D82" s="61"/>
      <c r="E82" s="61"/>
      <c r="F82" s="61"/>
      <c r="G82" s="61"/>
      <c r="H82" s="61"/>
      <c r="I82" s="157"/>
      <c r="J82" s="61"/>
      <c r="K82" s="61"/>
      <c r="L82" s="59"/>
    </row>
    <row r="83" spans="2:20" s="9" customFormat="1" ht="29.25" customHeight="1">
      <c r="B83" s="163"/>
      <c r="C83" s="164" t="s">
        <v>1116</v>
      </c>
      <c r="D83" s="165" t="s">
        <v>1057</v>
      </c>
      <c r="E83" s="165" t="s">
        <v>1053</v>
      </c>
      <c r="F83" s="165" t="s">
        <v>1117</v>
      </c>
      <c r="G83" s="165" t="s">
        <v>1118</v>
      </c>
      <c r="H83" s="165" t="s">
        <v>1119</v>
      </c>
      <c r="I83" s="166" t="s">
        <v>1120</v>
      </c>
      <c r="J83" s="165" t="s">
        <v>1105</v>
      </c>
      <c r="K83" s="167" t="s">
        <v>1121</v>
      </c>
      <c r="L83" s="168"/>
      <c r="M83" s="78" t="s">
        <v>1122</v>
      </c>
      <c r="N83" s="79" t="s">
        <v>1042</v>
      </c>
      <c r="O83" s="79" t="s">
        <v>1123</v>
      </c>
      <c r="P83" s="79" t="s">
        <v>1124</v>
      </c>
      <c r="Q83" s="79" t="s">
        <v>1125</v>
      </c>
      <c r="R83" s="79" t="s">
        <v>1126</v>
      </c>
      <c r="S83" s="79" t="s">
        <v>1127</v>
      </c>
      <c r="T83" s="80" t="s">
        <v>1128</v>
      </c>
    </row>
    <row r="84" spans="2:63" s="1" customFormat="1" ht="29.25" customHeight="1">
      <c r="B84" s="39"/>
      <c r="C84" s="84" t="s">
        <v>1106</v>
      </c>
      <c r="D84" s="61"/>
      <c r="E84" s="61"/>
      <c r="F84" s="61"/>
      <c r="G84" s="61"/>
      <c r="H84" s="61"/>
      <c r="I84" s="157"/>
      <c r="J84" s="169">
        <f>BK84</f>
        <v>0</v>
      </c>
      <c r="K84" s="61"/>
      <c r="L84" s="59"/>
      <c r="M84" s="81"/>
      <c r="N84" s="82"/>
      <c r="O84" s="82"/>
      <c r="P84" s="170">
        <f>P85+P163</f>
        <v>0</v>
      </c>
      <c r="Q84" s="82"/>
      <c r="R84" s="170">
        <f>R85+R163</f>
        <v>458.00183460000005</v>
      </c>
      <c r="S84" s="82"/>
      <c r="T84" s="171">
        <f>T85+T163</f>
        <v>0</v>
      </c>
      <c r="AT84" s="22" t="s">
        <v>1071</v>
      </c>
      <c r="AU84" s="22" t="s">
        <v>1107</v>
      </c>
      <c r="BK84" s="172">
        <f>BK85+BK163</f>
        <v>0</v>
      </c>
    </row>
    <row r="85" spans="2:63" s="10" customFormat="1" ht="36.75" customHeight="1">
      <c r="B85" s="173"/>
      <c r="C85" s="174"/>
      <c r="D85" s="175" t="s">
        <v>1071</v>
      </c>
      <c r="E85" s="176" t="s">
        <v>1206</v>
      </c>
      <c r="F85" s="176" t="s">
        <v>1207</v>
      </c>
      <c r="G85" s="174"/>
      <c r="H85" s="174"/>
      <c r="I85" s="177"/>
      <c r="J85" s="178">
        <f>BK85</f>
        <v>0</v>
      </c>
      <c r="K85" s="174"/>
      <c r="L85" s="179"/>
      <c r="M85" s="180"/>
      <c r="N85" s="181"/>
      <c r="O85" s="181"/>
      <c r="P85" s="182">
        <f>P86+P118+P120+P123+P158</f>
        <v>0</v>
      </c>
      <c r="Q85" s="181"/>
      <c r="R85" s="182">
        <f>R86+R118+R120+R123+R158</f>
        <v>457.98543300000006</v>
      </c>
      <c r="S85" s="181"/>
      <c r="T85" s="183">
        <f>T86+T118+T120+T123+T158</f>
        <v>0</v>
      </c>
      <c r="AR85" s="184" t="s">
        <v>1080</v>
      </c>
      <c r="AT85" s="185" t="s">
        <v>1071</v>
      </c>
      <c r="AU85" s="185" t="s">
        <v>1072</v>
      </c>
      <c r="AY85" s="184" t="s">
        <v>1132</v>
      </c>
      <c r="BK85" s="186">
        <f>BK86+BK118+BK120+BK123+BK158</f>
        <v>0</v>
      </c>
    </row>
    <row r="86" spans="2:63" s="10" customFormat="1" ht="19.5" customHeight="1">
      <c r="B86" s="173"/>
      <c r="C86" s="174"/>
      <c r="D86" s="175" t="s">
        <v>1071</v>
      </c>
      <c r="E86" s="187" t="s">
        <v>1080</v>
      </c>
      <c r="F86" s="187" t="s">
        <v>1208</v>
      </c>
      <c r="G86" s="174"/>
      <c r="H86" s="174"/>
      <c r="I86" s="177"/>
      <c r="J86" s="188">
        <f>BK86</f>
        <v>0</v>
      </c>
      <c r="K86" s="174"/>
      <c r="L86" s="179"/>
      <c r="M86" s="180"/>
      <c r="N86" s="181"/>
      <c r="O86" s="181"/>
      <c r="P86" s="182">
        <f>SUM(P87:P117)</f>
        <v>0</v>
      </c>
      <c r="Q86" s="181"/>
      <c r="R86" s="182">
        <f>SUM(R87:R117)</f>
        <v>430.25625</v>
      </c>
      <c r="S86" s="181"/>
      <c r="T86" s="183">
        <f>SUM(T87:T117)</f>
        <v>0</v>
      </c>
      <c r="AR86" s="184" t="s">
        <v>1080</v>
      </c>
      <c r="AT86" s="185" t="s">
        <v>1071</v>
      </c>
      <c r="AU86" s="185" t="s">
        <v>1080</v>
      </c>
      <c r="AY86" s="184" t="s">
        <v>1132</v>
      </c>
      <c r="BK86" s="186">
        <f>SUM(BK87:BK117)</f>
        <v>0</v>
      </c>
    </row>
    <row r="87" spans="2:65" s="1" customFormat="1" ht="25.5" customHeight="1">
      <c r="B87" s="39"/>
      <c r="C87" s="189" t="s">
        <v>1080</v>
      </c>
      <c r="D87" s="189" t="s">
        <v>1135</v>
      </c>
      <c r="E87" s="190" t="s">
        <v>476</v>
      </c>
      <c r="F87" s="191" t="s">
        <v>477</v>
      </c>
      <c r="G87" s="192" t="s">
        <v>478</v>
      </c>
      <c r="H87" s="193">
        <v>30</v>
      </c>
      <c r="I87" s="194"/>
      <c r="J87" s="195">
        <f>ROUND(I87*H87,2)</f>
        <v>0</v>
      </c>
      <c r="K87" s="191" t="s">
        <v>1143</v>
      </c>
      <c r="L87" s="59"/>
      <c r="M87" s="196" t="s">
        <v>1022</v>
      </c>
      <c r="N87" s="197" t="s">
        <v>1043</v>
      </c>
      <c r="O87" s="40"/>
      <c r="P87" s="198">
        <f>O87*H87</f>
        <v>0</v>
      </c>
      <c r="Q87" s="198">
        <v>0</v>
      </c>
      <c r="R87" s="198">
        <f>Q87*H87</f>
        <v>0</v>
      </c>
      <c r="S87" s="198">
        <v>0</v>
      </c>
      <c r="T87" s="199">
        <f>S87*H87</f>
        <v>0</v>
      </c>
      <c r="AR87" s="22" t="s">
        <v>1150</v>
      </c>
      <c r="AT87" s="22" t="s">
        <v>1135</v>
      </c>
      <c r="AU87" s="22" t="s">
        <v>1082</v>
      </c>
      <c r="AY87" s="22" t="s">
        <v>1132</v>
      </c>
      <c r="BE87" s="200">
        <f>IF(N87="základní",J87,0)</f>
        <v>0</v>
      </c>
      <c r="BF87" s="200">
        <f>IF(N87="snížená",J87,0)</f>
        <v>0</v>
      </c>
      <c r="BG87" s="200">
        <f>IF(N87="zákl. přenesená",J87,0)</f>
        <v>0</v>
      </c>
      <c r="BH87" s="200">
        <f>IF(N87="sníž. přenesená",J87,0)</f>
        <v>0</v>
      </c>
      <c r="BI87" s="200">
        <f>IF(N87="nulová",J87,0)</f>
        <v>0</v>
      </c>
      <c r="BJ87" s="22" t="s">
        <v>1080</v>
      </c>
      <c r="BK87" s="200">
        <f>ROUND(I87*H87,2)</f>
        <v>0</v>
      </c>
      <c r="BL87" s="22" t="s">
        <v>1150</v>
      </c>
      <c r="BM87" s="22" t="s">
        <v>479</v>
      </c>
    </row>
    <row r="88" spans="2:47" s="1" customFormat="1" ht="162">
      <c r="B88" s="39"/>
      <c r="C88" s="61"/>
      <c r="D88" s="205" t="s">
        <v>1213</v>
      </c>
      <c r="E88" s="61"/>
      <c r="F88" s="206" t="s">
        <v>480</v>
      </c>
      <c r="G88" s="61"/>
      <c r="H88" s="61"/>
      <c r="I88" s="157"/>
      <c r="J88" s="61"/>
      <c r="K88" s="61"/>
      <c r="L88" s="59"/>
      <c r="M88" s="207"/>
      <c r="N88" s="40"/>
      <c r="O88" s="40"/>
      <c r="P88" s="40"/>
      <c r="Q88" s="40"/>
      <c r="R88" s="40"/>
      <c r="S88" s="40"/>
      <c r="T88" s="76"/>
      <c r="AT88" s="22" t="s">
        <v>1213</v>
      </c>
      <c r="AU88" s="22" t="s">
        <v>1082</v>
      </c>
    </row>
    <row r="89" spans="2:65" s="1" customFormat="1" ht="63.75" customHeight="1">
      <c r="B89" s="39"/>
      <c r="C89" s="189" t="s">
        <v>1082</v>
      </c>
      <c r="D89" s="189" t="s">
        <v>1135</v>
      </c>
      <c r="E89" s="190" t="s">
        <v>481</v>
      </c>
      <c r="F89" s="191" t="s">
        <v>482</v>
      </c>
      <c r="G89" s="192" t="s">
        <v>1246</v>
      </c>
      <c r="H89" s="193">
        <v>15</v>
      </c>
      <c r="I89" s="194"/>
      <c r="J89" s="195">
        <f>ROUND(I89*H89,2)</f>
        <v>0</v>
      </c>
      <c r="K89" s="191" t="s">
        <v>1143</v>
      </c>
      <c r="L89" s="59"/>
      <c r="M89" s="196" t="s">
        <v>1022</v>
      </c>
      <c r="N89" s="197" t="s">
        <v>1043</v>
      </c>
      <c r="O89" s="40"/>
      <c r="P89" s="198">
        <f>O89*H89</f>
        <v>0</v>
      </c>
      <c r="Q89" s="198">
        <v>0.10775</v>
      </c>
      <c r="R89" s="198">
        <f>Q89*H89</f>
        <v>1.61625</v>
      </c>
      <c r="S89" s="198">
        <v>0</v>
      </c>
      <c r="T89" s="199">
        <f>S89*H89</f>
        <v>0</v>
      </c>
      <c r="AR89" s="22" t="s">
        <v>1150</v>
      </c>
      <c r="AT89" s="22" t="s">
        <v>1135</v>
      </c>
      <c r="AU89" s="22" t="s">
        <v>1082</v>
      </c>
      <c r="AY89" s="22" t="s">
        <v>1132</v>
      </c>
      <c r="BE89" s="200">
        <f>IF(N89="základní",J89,0)</f>
        <v>0</v>
      </c>
      <c r="BF89" s="200">
        <f>IF(N89="snížená",J89,0)</f>
        <v>0</v>
      </c>
      <c r="BG89" s="200">
        <f>IF(N89="zákl. přenesená",J89,0)</f>
        <v>0</v>
      </c>
      <c r="BH89" s="200">
        <f>IF(N89="sníž. přenesená",J89,0)</f>
        <v>0</v>
      </c>
      <c r="BI89" s="200">
        <f>IF(N89="nulová",J89,0)</f>
        <v>0</v>
      </c>
      <c r="BJ89" s="22" t="s">
        <v>1080</v>
      </c>
      <c r="BK89" s="200">
        <f>ROUND(I89*H89,2)</f>
        <v>0</v>
      </c>
      <c r="BL89" s="22" t="s">
        <v>1150</v>
      </c>
      <c r="BM89" s="22" t="s">
        <v>483</v>
      </c>
    </row>
    <row r="90" spans="2:47" s="1" customFormat="1" ht="81">
      <c r="B90" s="39"/>
      <c r="C90" s="61"/>
      <c r="D90" s="205" t="s">
        <v>1213</v>
      </c>
      <c r="E90" s="61"/>
      <c r="F90" s="206" t="s">
        <v>484</v>
      </c>
      <c r="G90" s="61"/>
      <c r="H90" s="61"/>
      <c r="I90" s="157"/>
      <c r="J90" s="61"/>
      <c r="K90" s="61"/>
      <c r="L90" s="59"/>
      <c r="M90" s="207"/>
      <c r="N90" s="40"/>
      <c r="O90" s="40"/>
      <c r="P90" s="40"/>
      <c r="Q90" s="40"/>
      <c r="R90" s="40"/>
      <c r="S90" s="40"/>
      <c r="T90" s="76"/>
      <c r="AT90" s="22" t="s">
        <v>1213</v>
      </c>
      <c r="AU90" s="22" t="s">
        <v>1082</v>
      </c>
    </row>
    <row r="91" spans="2:65" s="1" customFormat="1" ht="38.25" customHeight="1">
      <c r="B91" s="39"/>
      <c r="C91" s="189" t="s">
        <v>1145</v>
      </c>
      <c r="D91" s="189" t="s">
        <v>1135</v>
      </c>
      <c r="E91" s="190" t="s">
        <v>485</v>
      </c>
      <c r="F91" s="191" t="s">
        <v>486</v>
      </c>
      <c r="G91" s="192" t="s">
        <v>1254</v>
      </c>
      <c r="H91" s="193">
        <v>234.88</v>
      </c>
      <c r="I91" s="194"/>
      <c r="J91" s="195">
        <f>ROUND(I91*H91,2)</f>
        <v>0</v>
      </c>
      <c r="K91" s="191" t="s">
        <v>1143</v>
      </c>
      <c r="L91" s="59"/>
      <c r="M91" s="196" t="s">
        <v>1022</v>
      </c>
      <c r="N91" s="197" t="s">
        <v>1043</v>
      </c>
      <c r="O91" s="40"/>
      <c r="P91" s="198">
        <f>O91*H91</f>
        <v>0</v>
      </c>
      <c r="Q91" s="198">
        <v>0</v>
      </c>
      <c r="R91" s="198">
        <f>Q91*H91</f>
        <v>0</v>
      </c>
      <c r="S91" s="198">
        <v>0</v>
      </c>
      <c r="T91" s="199">
        <f>S91*H91</f>
        <v>0</v>
      </c>
      <c r="AR91" s="22" t="s">
        <v>1150</v>
      </c>
      <c r="AT91" s="22" t="s">
        <v>1135</v>
      </c>
      <c r="AU91" s="22" t="s">
        <v>1082</v>
      </c>
      <c r="AY91" s="22" t="s">
        <v>1132</v>
      </c>
      <c r="BE91" s="200">
        <f>IF(N91="základní",J91,0)</f>
        <v>0</v>
      </c>
      <c r="BF91" s="200">
        <f>IF(N91="snížená",J91,0)</f>
        <v>0</v>
      </c>
      <c r="BG91" s="200">
        <f>IF(N91="zákl. přenesená",J91,0)</f>
        <v>0</v>
      </c>
      <c r="BH91" s="200">
        <f>IF(N91="sníž. přenesená",J91,0)</f>
        <v>0</v>
      </c>
      <c r="BI91" s="200">
        <f>IF(N91="nulová",J91,0)</f>
        <v>0</v>
      </c>
      <c r="BJ91" s="22" t="s">
        <v>1080</v>
      </c>
      <c r="BK91" s="200">
        <f>ROUND(I91*H91,2)</f>
        <v>0</v>
      </c>
      <c r="BL91" s="22" t="s">
        <v>1150</v>
      </c>
      <c r="BM91" s="22" t="s">
        <v>487</v>
      </c>
    </row>
    <row r="92" spans="2:47" s="1" customFormat="1" ht="162">
      <c r="B92" s="39"/>
      <c r="C92" s="61"/>
      <c r="D92" s="205" t="s">
        <v>1213</v>
      </c>
      <c r="E92" s="61"/>
      <c r="F92" s="206" t="s">
        <v>488</v>
      </c>
      <c r="G92" s="61"/>
      <c r="H92" s="61"/>
      <c r="I92" s="157"/>
      <c r="J92" s="61"/>
      <c r="K92" s="61"/>
      <c r="L92" s="59"/>
      <c r="M92" s="207"/>
      <c r="N92" s="40"/>
      <c r="O92" s="40"/>
      <c r="P92" s="40"/>
      <c r="Q92" s="40"/>
      <c r="R92" s="40"/>
      <c r="S92" s="40"/>
      <c r="T92" s="76"/>
      <c r="AT92" s="22" t="s">
        <v>1213</v>
      </c>
      <c r="AU92" s="22" t="s">
        <v>1082</v>
      </c>
    </row>
    <row r="93" spans="2:65" s="1" customFormat="1" ht="38.25" customHeight="1">
      <c r="B93" s="39"/>
      <c r="C93" s="189" t="s">
        <v>1150</v>
      </c>
      <c r="D93" s="189" t="s">
        <v>1135</v>
      </c>
      <c r="E93" s="190" t="s">
        <v>489</v>
      </c>
      <c r="F93" s="191" t="s">
        <v>490</v>
      </c>
      <c r="G93" s="192" t="s">
        <v>1254</v>
      </c>
      <c r="H93" s="193">
        <v>117.44</v>
      </c>
      <c r="I93" s="194"/>
      <c r="J93" s="195">
        <f>ROUND(I93*H93,2)</f>
        <v>0</v>
      </c>
      <c r="K93" s="191" t="s">
        <v>1143</v>
      </c>
      <c r="L93" s="59"/>
      <c r="M93" s="196" t="s">
        <v>1022</v>
      </c>
      <c r="N93" s="197" t="s">
        <v>1043</v>
      </c>
      <c r="O93" s="40"/>
      <c r="P93" s="198">
        <f>O93*H93</f>
        <v>0</v>
      </c>
      <c r="Q93" s="198">
        <v>0</v>
      </c>
      <c r="R93" s="198">
        <f>Q93*H93</f>
        <v>0</v>
      </c>
      <c r="S93" s="198">
        <v>0</v>
      </c>
      <c r="T93" s="199">
        <f>S93*H93</f>
        <v>0</v>
      </c>
      <c r="AR93" s="22" t="s">
        <v>1150</v>
      </c>
      <c r="AT93" s="22" t="s">
        <v>1135</v>
      </c>
      <c r="AU93" s="22" t="s">
        <v>1082</v>
      </c>
      <c r="AY93" s="22" t="s">
        <v>1132</v>
      </c>
      <c r="BE93" s="200">
        <f>IF(N93="základní",J93,0)</f>
        <v>0</v>
      </c>
      <c r="BF93" s="200">
        <f>IF(N93="snížená",J93,0)</f>
        <v>0</v>
      </c>
      <c r="BG93" s="200">
        <f>IF(N93="zákl. přenesená",J93,0)</f>
        <v>0</v>
      </c>
      <c r="BH93" s="200">
        <f>IF(N93="sníž. přenesená",J93,0)</f>
        <v>0</v>
      </c>
      <c r="BI93" s="200">
        <f>IF(N93="nulová",J93,0)</f>
        <v>0</v>
      </c>
      <c r="BJ93" s="22" t="s">
        <v>1080</v>
      </c>
      <c r="BK93" s="200">
        <f>ROUND(I93*H93,2)</f>
        <v>0</v>
      </c>
      <c r="BL93" s="22" t="s">
        <v>1150</v>
      </c>
      <c r="BM93" s="22" t="s">
        <v>491</v>
      </c>
    </row>
    <row r="94" spans="2:47" s="1" customFormat="1" ht="162">
      <c r="B94" s="39"/>
      <c r="C94" s="61"/>
      <c r="D94" s="205" t="s">
        <v>1213</v>
      </c>
      <c r="E94" s="61"/>
      <c r="F94" s="206" t="s">
        <v>488</v>
      </c>
      <c r="G94" s="61"/>
      <c r="H94" s="61"/>
      <c r="I94" s="157"/>
      <c r="J94" s="61"/>
      <c r="K94" s="61"/>
      <c r="L94" s="59"/>
      <c r="M94" s="207"/>
      <c r="N94" s="40"/>
      <c r="O94" s="40"/>
      <c r="P94" s="40"/>
      <c r="Q94" s="40"/>
      <c r="R94" s="40"/>
      <c r="S94" s="40"/>
      <c r="T94" s="76"/>
      <c r="AT94" s="22" t="s">
        <v>1213</v>
      </c>
      <c r="AU94" s="22" t="s">
        <v>1082</v>
      </c>
    </row>
    <row r="95" spans="2:65" s="1" customFormat="1" ht="25.5" customHeight="1">
      <c r="B95" s="39"/>
      <c r="C95" s="189" t="s">
        <v>1131</v>
      </c>
      <c r="D95" s="189" t="s">
        <v>1135</v>
      </c>
      <c r="E95" s="190" t="s">
        <v>492</v>
      </c>
      <c r="F95" s="191" t="s">
        <v>493</v>
      </c>
      <c r="G95" s="192" t="s">
        <v>1217</v>
      </c>
      <c r="H95" s="193">
        <v>395</v>
      </c>
      <c r="I95" s="194"/>
      <c r="J95" s="195">
        <f>ROUND(I95*H95,2)</f>
        <v>0</v>
      </c>
      <c r="K95" s="191" t="s">
        <v>1143</v>
      </c>
      <c r="L95" s="59"/>
      <c r="M95" s="196" t="s">
        <v>1022</v>
      </c>
      <c r="N95" s="197" t="s">
        <v>1043</v>
      </c>
      <c r="O95" s="40"/>
      <c r="P95" s="198">
        <f>O95*H95</f>
        <v>0</v>
      </c>
      <c r="Q95" s="198">
        <v>0</v>
      </c>
      <c r="R95" s="198">
        <f>Q95*H95</f>
        <v>0</v>
      </c>
      <c r="S95" s="198">
        <v>0</v>
      </c>
      <c r="T95" s="199">
        <f>S95*H95</f>
        <v>0</v>
      </c>
      <c r="AR95" s="22" t="s">
        <v>1150</v>
      </c>
      <c r="AT95" s="22" t="s">
        <v>1135</v>
      </c>
      <c r="AU95" s="22" t="s">
        <v>1082</v>
      </c>
      <c r="AY95" s="22" t="s">
        <v>1132</v>
      </c>
      <c r="BE95" s="200">
        <f>IF(N95="základní",J95,0)</f>
        <v>0</v>
      </c>
      <c r="BF95" s="200">
        <f>IF(N95="snížená",J95,0)</f>
        <v>0</v>
      </c>
      <c r="BG95" s="200">
        <f>IF(N95="zákl. přenesená",J95,0)</f>
        <v>0</v>
      </c>
      <c r="BH95" s="200">
        <f>IF(N95="sníž. přenesená",J95,0)</f>
        <v>0</v>
      </c>
      <c r="BI95" s="200">
        <f>IF(N95="nulová",J95,0)</f>
        <v>0</v>
      </c>
      <c r="BJ95" s="22" t="s">
        <v>1080</v>
      </c>
      <c r="BK95" s="200">
        <f>ROUND(I95*H95,2)</f>
        <v>0</v>
      </c>
      <c r="BL95" s="22" t="s">
        <v>1150</v>
      </c>
      <c r="BM95" s="22" t="s">
        <v>494</v>
      </c>
    </row>
    <row r="96" spans="2:47" s="1" customFormat="1" ht="67.5">
      <c r="B96" s="39"/>
      <c r="C96" s="61"/>
      <c r="D96" s="205" t="s">
        <v>1213</v>
      </c>
      <c r="E96" s="61"/>
      <c r="F96" s="206" t="s">
        <v>495</v>
      </c>
      <c r="G96" s="61"/>
      <c r="H96" s="61"/>
      <c r="I96" s="157"/>
      <c r="J96" s="61"/>
      <c r="K96" s="61"/>
      <c r="L96" s="59"/>
      <c r="M96" s="207"/>
      <c r="N96" s="40"/>
      <c r="O96" s="40"/>
      <c r="P96" s="40"/>
      <c r="Q96" s="40"/>
      <c r="R96" s="40"/>
      <c r="S96" s="40"/>
      <c r="T96" s="76"/>
      <c r="AT96" s="22" t="s">
        <v>1213</v>
      </c>
      <c r="AU96" s="22" t="s">
        <v>1082</v>
      </c>
    </row>
    <row r="97" spans="2:65" s="1" customFormat="1" ht="38.25" customHeight="1">
      <c r="B97" s="39"/>
      <c r="C97" s="189" t="s">
        <v>1157</v>
      </c>
      <c r="D97" s="189" t="s">
        <v>1135</v>
      </c>
      <c r="E97" s="190" t="s">
        <v>496</v>
      </c>
      <c r="F97" s="191" t="s">
        <v>497</v>
      </c>
      <c r="G97" s="192" t="s">
        <v>1217</v>
      </c>
      <c r="H97" s="193">
        <v>3950</v>
      </c>
      <c r="I97" s="194"/>
      <c r="J97" s="195">
        <f>ROUND(I97*H97,2)</f>
        <v>0</v>
      </c>
      <c r="K97" s="191" t="s">
        <v>1143</v>
      </c>
      <c r="L97" s="59"/>
      <c r="M97" s="196" t="s">
        <v>1022</v>
      </c>
      <c r="N97" s="197" t="s">
        <v>1043</v>
      </c>
      <c r="O97" s="40"/>
      <c r="P97" s="198">
        <f>O97*H97</f>
        <v>0</v>
      </c>
      <c r="Q97" s="198">
        <v>0</v>
      </c>
      <c r="R97" s="198">
        <f>Q97*H97</f>
        <v>0</v>
      </c>
      <c r="S97" s="198">
        <v>0</v>
      </c>
      <c r="T97" s="199">
        <f>S97*H97</f>
        <v>0</v>
      </c>
      <c r="AR97" s="22" t="s">
        <v>1150</v>
      </c>
      <c r="AT97" s="22" t="s">
        <v>1135</v>
      </c>
      <c r="AU97" s="22" t="s">
        <v>1082</v>
      </c>
      <c r="AY97" s="22" t="s">
        <v>1132</v>
      </c>
      <c r="BE97" s="200">
        <f>IF(N97="základní",J97,0)</f>
        <v>0</v>
      </c>
      <c r="BF97" s="200">
        <f>IF(N97="snížená",J97,0)</f>
        <v>0</v>
      </c>
      <c r="BG97" s="200">
        <f>IF(N97="zákl. přenesená",J97,0)</f>
        <v>0</v>
      </c>
      <c r="BH97" s="200">
        <f>IF(N97="sníž. přenesená",J97,0)</f>
        <v>0</v>
      </c>
      <c r="BI97" s="200">
        <f>IF(N97="nulová",J97,0)</f>
        <v>0</v>
      </c>
      <c r="BJ97" s="22" t="s">
        <v>1080</v>
      </c>
      <c r="BK97" s="200">
        <f>ROUND(I97*H97,2)</f>
        <v>0</v>
      </c>
      <c r="BL97" s="22" t="s">
        <v>1150</v>
      </c>
      <c r="BM97" s="22" t="s">
        <v>498</v>
      </c>
    </row>
    <row r="98" spans="2:47" s="1" customFormat="1" ht="67.5">
      <c r="B98" s="39"/>
      <c r="C98" s="61"/>
      <c r="D98" s="205" t="s">
        <v>1213</v>
      </c>
      <c r="E98" s="61"/>
      <c r="F98" s="206" t="s">
        <v>495</v>
      </c>
      <c r="G98" s="61"/>
      <c r="H98" s="61"/>
      <c r="I98" s="157"/>
      <c r="J98" s="61"/>
      <c r="K98" s="61"/>
      <c r="L98" s="59"/>
      <c r="M98" s="207"/>
      <c r="N98" s="40"/>
      <c r="O98" s="40"/>
      <c r="P98" s="40"/>
      <c r="Q98" s="40"/>
      <c r="R98" s="40"/>
      <c r="S98" s="40"/>
      <c r="T98" s="76"/>
      <c r="AT98" s="22" t="s">
        <v>1213</v>
      </c>
      <c r="AU98" s="22" t="s">
        <v>1082</v>
      </c>
    </row>
    <row r="99" spans="2:65" s="1" customFormat="1" ht="38.25" customHeight="1">
      <c r="B99" s="39"/>
      <c r="C99" s="189" t="s">
        <v>1163</v>
      </c>
      <c r="D99" s="189" t="s">
        <v>1135</v>
      </c>
      <c r="E99" s="190" t="s">
        <v>499</v>
      </c>
      <c r="F99" s="191" t="s">
        <v>500</v>
      </c>
      <c r="G99" s="192" t="s">
        <v>1254</v>
      </c>
      <c r="H99" s="193">
        <v>234.88</v>
      </c>
      <c r="I99" s="194"/>
      <c r="J99" s="195">
        <f>ROUND(I99*H99,2)</f>
        <v>0</v>
      </c>
      <c r="K99" s="191" t="s">
        <v>1143</v>
      </c>
      <c r="L99" s="59"/>
      <c r="M99" s="196" t="s">
        <v>1022</v>
      </c>
      <c r="N99" s="197" t="s">
        <v>1043</v>
      </c>
      <c r="O99" s="40"/>
      <c r="P99" s="198">
        <f>O99*H99</f>
        <v>0</v>
      </c>
      <c r="Q99" s="198">
        <v>0</v>
      </c>
      <c r="R99" s="198">
        <f>Q99*H99</f>
        <v>0</v>
      </c>
      <c r="S99" s="198">
        <v>0</v>
      </c>
      <c r="T99" s="199">
        <f>S99*H99</f>
        <v>0</v>
      </c>
      <c r="AR99" s="22" t="s">
        <v>1150</v>
      </c>
      <c r="AT99" s="22" t="s">
        <v>1135</v>
      </c>
      <c r="AU99" s="22" t="s">
        <v>1082</v>
      </c>
      <c r="AY99" s="22" t="s">
        <v>1132</v>
      </c>
      <c r="BE99" s="200">
        <f>IF(N99="základní",J99,0)</f>
        <v>0</v>
      </c>
      <c r="BF99" s="200">
        <f>IF(N99="snížená",J99,0)</f>
        <v>0</v>
      </c>
      <c r="BG99" s="200">
        <f>IF(N99="zákl. přenesená",J99,0)</f>
        <v>0</v>
      </c>
      <c r="BH99" s="200">
        <f>IF(N99="sníž. přenesená",J99,0)</f>
        <v>0</v>
      </c>
      <c r="BI99" s="200">
        <f>IF(N99="nulová",J99,0)</f>
        <v>0</v>
      </c>
      <c r="BJ99" s="22" t="s">
        <v>1080</v>
      </c>
      <c r="BK99" s="200">
        <f>ROUND(I99*H99,2)</f>
        <v>0</v>
      </c>
      <c r="BL99" s="22" t="s">
        <v>1150</v>
      </c>
      <c r="BM99" s="22" t="s">
        <v>501</v>
      </c>
    </row>
    <row r="100" spans="2:47" s="1" customFormat="1" ht="94.5">
      <c r="B100" s="39"/>
      <c r="C100" s="61"/>
      <c r="D100" s="205" t="s">
        <v>1213</v>
      </c>
      <c r="E100" s="61"/>
      <c r="F100" s="206" t="s">
        <v>502</v>
      </c>
      <c r="G100" s="61"/>
      <c r="H100" s="61"/>
      <c r="I100" s="157"/>
      <c r="J100" s="61"/>
      <c r="K100" s="61"/>
      <c r="L100" s="59"/>
      <c r="M100" s="207"/>
      <c r="N100" s="40"/>
      <c r="O100" s="40"/>
      <c r="P100" s="40"/>
      <c r="Q100" s="40"/>
      <c r="R100" s="40"/>
      <c r="S100" s="40"/>
      <c r="T100" s="76"/>
      <c r="AT100" s="22" t="s">
        <v>1213</v>
      </c>
      <c r="AU100" s="22" t="s">
        <v>1082</v>
      </c>
    </row>
    <row r="101" spans="2:65" s="1" customFormat="1" ht="38.25" customHeight="1">
      <c r="B101" s="39"/>
      <c r="C101" s="189" t="s">
        <v>1166</v>
      </c>
      <c r="D101" s="189" t="s">
        <v>1135</v>
      </c>
      <c r="E101" s="190" t="s">
        <v>1282</v>
      </c>
      <c r="F101" s="191" t="s">
        <v>503</v>
      </c>
      <c r="G101" s="192" t="s">
        <v>1254</v>
      </c>
      <c r="H101" s="193">
        <v>234.88</v>
      </c>
      <c r="I101" s="194"/>
      <c r="J101" s="195">
        <f>ROUND(I101*H101,2)</f>
        <v>0</v>
      </c>
      <c r="K101" s="191" t="s">
        <v>1143</v>
      </c>
      <c r="L101" s="59"/>
      <c r="M101" s="196" t="s">
        <v>1022</v>
      </c>
      <c r="N101" s="197" t="s">
        <v>1043</v>
      </c>
      <c r="O101" s="40"/>
      <c r="P101" s="198">
        <f>O101*H101</f>
        <v>0</v>
      </c>
      <c r="Q101" s="198">
        <v>0</v>
      </c>
      <c r="R101" s="198">
        <f>Q101*H101</f>
        <v>0</v>
      </c>
      <c r="S101" s="198">
        <v>0</v>
      </c>
      <c r="T101" s="199">
        <f>S101*H101</f>
        <v>0</v>
      </c>
      <c r="AR101" s="22" t="s">
        <v>1150</v>
      </c>
      <c r="AT101" s="22" t="s">
        <v>1135</v>
      </c>
      <c r="AU101" s="22" t="s">
        <v>1082</v>
      </c>
      <c r="AY101" s="22" t="s">
        <v>1132</v>
      </c>
      <c r="BE101" s="200">
        <f>IF(N101="základní",J101,0)</f>
        <v>0</v>
      </c>
      <c r="BF101" s="200">
        <f>IF(N101="snížená",J101,0)</f>
        <v>0</v>
      </c>
      <c r="BG101" s="200">
        <f>IF(N101="zákl. přenesená",J101,0)</f>
        <v>0</v>
      </c>
      <c r="BH101" s="200">
        <f>IF(N101="sníž. přenesená",J101,0)</f>
        <v>0</v>
      </c>
      <c r="BI101" s="200">
        <f>IF(N101="nulová",J101,0)</f>
        <v>0</v>
      </c>
      <c r="BJ101" s="22" t="s">
        <v>1080</v>
      </c>
      <c r="BK101" s="200">
        <f>ROUND(I101*H101,2)</f>
        <v>0</v>
      </c>
      <c r="BL101" s="22" t="s">
        <v>1150</v>
      </c>
      <c r="BM101" s="22" t="s">
        <v>504</v>
      </c>
    </row>
    <row r="102" spans="2:47" s="1" customFormat="1" ht="162">
      <c r="B102" s="39"/>
      <c r="C102" s="61"/>
      <c r="D102" s="205" t="s">
        <v>1213</v>
      </c>
      <c r="E102" s="61"/>
      <c r="F102" s="206" t="s">
        <v>1280</v>
      </c>
      <c r="G102" s="61"/>
      <c r="H102" s="61"/>
      <c r="I102" s="157"/>
      <c r="J102" s="61"/>
      <c r="K102" s="61"/>
      <c r="L102" s="59"/>
      <c r="M102" s="207"/>
      <c r="N102" s="40"/>
      <c r="O102" s="40"/>
      <c r="P102" s="40"/>
      <c r="Q102" s="40"/>
      <c r="R102" s="40"/>
      <c r="S102" s="40"/>
      <c r="T102" s="76"/>
      <c r="AT102" s="22" t="s">
        <v>1213</v>
      </c>
      <c r="AU102" s="22" t="s">
        <v>1082</v>
      </c>
    </row>
    <row r="103" spans="2:65" s="1" customFormat="1" ht="51" customHeight="1">
      <c r="B103" s="39"/>
      <c r="C103" s="189" t="s">
        <v>1173</v>
      </c>
      <c r="D103" s="189" t="s">
        <v>1135</v>
      </c>
      <c r="E103" s="190" t="s">
        <v>505</v>
      </c>
      <c r="F103" s="191" t="s">
        <v>506</v>
      </c>
      <c r="G103" s="192" t="s">
        <v>1254</v>
      </c>
      <c r="H103" s="193">
        <v>4697.6</v>
      </c>
      <c r="I103" s="194"/>
      <c r="J103" s="195">
        <f>ROUND(I103*H103,2)</f>
        <v>0</v>
      </c>
      <c r="K103" s="191" t="s">
        <v>1143</v>
      </c>
      <c r="L103" s="59"/>
      <c r="M103" s="196" t="s">
        <v>1022</v>
      </c>
      <c r="N103" s="197" t="s">
        <v>1043</v>
      </c>
      <c r="O103" s="40"/>
      <c r="P103" s="198">
        <f>O103*H103</f>
        <v>0</v>
      </c>
      <c r="Q103" s="198">
        <v>0</v>
      </c>
      <c r="R103" s="198">
        <f>Q103*H103</f>
        <v>0</v>
      </c>
      <c r="S103" s="198">
        <v>0</v>
      </c>
      <c r="T103" s="199">
        <f>S103*H103</f>
        <v>0</v>
      </c>
      <c r="AR103" s="22" t="s">
        <v>1150</v>
      </c>
      <c r="AT103" s="22" t="s">
        <v>1135</v>
      </c>
      <c r="AU103" s="22" t="s">
        <v>1082</v>
      </c>
      <c r="AY103" s="22" t="s">
        <v>1132</v>
      </c>
      <c r="BE103" s="200">
        <f>IF(N103="základní",J103,0)</f>
        <v>0</v>
      </c>
      <c r="BF103" s="200">
        <f>IF(N103="snížená",J103,0)</f>
        <v>0</v>
      </c>
      <c r="BG103" s="200">
        <f>IF(N103="zákl. přenesená",J103,0)</f>
        <v>0</v>
      </c>
      <c r="BH103" s="200">
        <f>IF(N103="sníž. přenesená",J103,0)</f>
        <v>0</v>
      </c>
      <c r="BI103" s="200">
        <f>IF(N103="nulová",J103,0)</f>
        <v>0</v>
      </c>
      <c r="BJ103" s="22" t="s">
        <v>1080</v>
      </c>
      <c r="BK103" s="200">
        <f>ROUND(I103*H103,2)</f>
        <v>0</v>
      </c>
      <c r="BL103" s="22" t="s">
        <v>1150</v>
      </c>
      <c r="BM103" s="22" t="s">
        <v>507</v>
      </c>
    </row>
    <row r="104" spans="2:47" s="1" customFormat="1" ht="162">
      <c r="B104" s="39"/>
      <c r="C104" s="61"/>
      <c r="D104" s="205" t="s">
        <v>1213</v>
      </c>
      <c r="E104" s="61"/>
      <c r="F104" s="206" t="s">
        <v>1280</v>
      </c>
      <c r="G104" s="61"/>
      <c r="H104" s="61"/>
      <c r="I104" s="157"/>
      <c r="J104" s="61"/>
      <c r="K104" s="61"/>
      <c r="L104" s="59"/>
      <c r="M104" s="207"/>
      <c r="N104" s="40"/>
      <c r="O104" s="40"/>
      <c r="P104" s="40"/>
      <c r="Q104" s="40"/>
      <c r="R104" s="40"/>
      <c r="S104" s="40"/>
      <c r="T104" s="76"/>
      <c r="AT104" s="22" t="s">
        <v>1213</v>
      </c>
      <c r="AU104" s="22" t="s">
        <v>1082</v>
      </c>
    </row>
    <row r="105" spans="2:65" s="1" customFormat="1" ht="25.5" customHeight="1">
      <c r="B105" s="39"/>
      <c r="C105" s="189" t="s">
        <v>1179</v>
      </c>
      <c r="D105" s="189" t="s">
        <v>1135</v>
      </c>
      <c r="E105" s="190" t="s">
        <v>1286</v>
      </c>
      <c r="F105" s="191" t="s">
        <v>1287</v>
      </c>
      <c r="G105" s="192" t="s">
        <v>1254</v>
      </c>
      <c r="H105" s="193">
        <v>234.88</v>
      </c>
      <c r="I105" s="194"/>
      <c r="J105" s="195">
        <f>ROUND(I105*H105,2)</f>
        <v>0</v>
      </c>
      <c r="K105" s="191" t="s">
        <v>1143</v>
      </c>
      <c r="L105" s="59"/>
      <c r="M105" s="196" t="s">
        <v>1022</v>
      </c>
      <c r="N105" s="197" t="s">
        <v>1043</v>
      </c>
      <c r="O105" s="40"/>
      <c r="P105" s="198">
        <f>O105*H105</f>
        <v>0</v>
      </c>
      <c r="Q105" s="198">
        <v>0</v>
      </c>
      <c r="R105" s="198">
        <f>Q105*H105</f>
        <v>0</v>
      </c>
      <c r="S105" s="198">
        <v>0</v>
      </c>
      <c r="T105" s="199">
        <f>S105*H105</f>
        <v>0</v>
      </c>
      <c r="AR105" s="22" t="s">
        <v>1150</v>
      </c>
      <c r="AT105" s="22" t="s">
        <v>1135</v>
      </c>
      <c r="AU105" s="22" t="s">
        <v>1082</v>
      </c>
      <c r="AY105" s="22" t="s">
        <v>1132</v>
      </c>
      <c r="BE105" s="200">
        <f>IF(N105="základní",J105,0)</f>
        <v>0</v>
      </c>
      <c r="BF105" s="200">
        <f>IF(N105="snížená",J105,0)</f>
        <v>0</v>
      </c>
      <c r="BG105" s="200">
        <f>IF(N105="zákl. přenesená",J105,0)</f>
        <v>0</v>
      </c>
      <c r="BH105" s="200">
        <f>IF(N105="sníž. přenesená",J105,0)</f>
        <v>0</v>
      </c>
      <c r="BI105" s="200">
        <f>IF(N105="nulová",J105,0)</f>
        <v>0</v>
      </c>
      <c r="BJ105" s="22" t="s">
        <v>1080</v>
      </c>
      <c r="BK105" s="200">
        <f>ROUND(I105*H105,2)</f>
        <v>0</v>
      </c>
      <c r="BL105" s="22" t="s">
        <v>1150</v>
      </c>
      <c r="BM105" s="22" t="s">
        <v>508</v>
      </c>
    </row>
    <row r="106" spans="2:47" s="1" customFormat="1" ht="148.5">
      <c r="B106" s="39"/>
      <c r="C106" s="61"/>
      <c r="D106" s="205" t="s">
        <v>1213</v>
      </c>
      <c r="E106" s="61"/>
      <c r="F106" s="206" t="s">
        <v>1289</v>
      </c>
      <c r="G106" s="61"/>
      <c r="H106" s="61"/>
      <c r="I106" s="157"/>
      <c r="J106" s="61"/>
      <c r="K106" s="61"/>
      <c r="L106" s="59"/>
      <c r="M106" s="207"/>
      <c r="N106" s="40"/>
      <c r="O106" s="40"/>
      <c r="P106" s="40"/>
      <c r="Q106" s="40"/>
      <c r="R106" s="40"/>
      <c r="S106" s="40"/>
      <c r="T106" s="76"/>
      <c r="AT106" s="22" t="s">
        <v>1213</v>
      </c>
      <c r="AU106" s="22" t="s">
        <v>1082</v>
      </c>
    </row>
    <row r="107" spans="2:65" s="1" customFormat="1" ht="16.5" customHeight="1">
      <c r="B107" s="39"/>
      <c r="C107" s="189" t="s">
        <v>1185</v>
      </c>
      <c r="D107" s="189" t="s">
        <v>1135</v>
      </c>
      <c r="E107" s="190" t="s">
        <v>532</v>
      </c>
      <c r="F107" s="191" t="s">
        <v>533</v>
      </c>
      <c r="G107" s="192" t="s">
        <v>1254</v>
      </c>
      <c r="H107" s="193">
        <v>234.88</v>
      </c>
      <c r="I107" s="194"/>
      <c r="J107" s="195">
        <f>ROUND(I107*H107,2)</f>
        <v>0</v>
      </c>
      <c r="K107" s="191" t="s">
        <v>1143</v>
      </c>
      <c r="L107" s="59"/>
      <c r="M107" s="196" t="s">
        <v>1022</v>
      </c>
      <c r="N107" s="197" t="s">
        <v>1043</v>
      </c>
      <c r="O107" s="40"/>
      <c r="P107" s="198">
        <f>O107*H107</f>
        <v>0</v>
      </c>
      <c r="Q107" s="198">
        <v>0</v>
      </c>
      <c r="R107" s="198">
        <f>Q107*H107</f>
        <v>0</v>
      </c>
      <c r="S107" s="198">
        <v>0</v>
      </c>
      <c r="T107" s="199">
        <f>S107*H107</f>
        <v>0</v>
      </c>
      <c r="AR107" s="22" t="s">
        <v>1150</v>
      </c>
      <c r="AT107" s="22" t="s">
        <v>1135</v>
      </c>
      <c r="AU107" s="22" t="s">
        <v>1082</v>
      </c>
      <c r="AY107" s="22" t="s">
        <v>1132</v>
      </c>
      <c r="BE107" s="200">
        <f>IF(N107="základní",J107,0)</f>
        <v>0</v>
      </c>
      <c r="BF107" s="200">
        <f>IF(N107="snížená",J107,0)</f>
        <v>0</v>
      </c>
      <c r="BG107" s="200">
        <f>IF(N107="zákl. přenesená",J107,0)</f>
        <v>0</v>
      </c>
      <c r="BH107" s="200">
        <f>IF(N107="sníž. přenesená",J107,0)</f>
        <v>0</v>
      </c>
      <c r="BI107" s="200">
        <f>IF(N107="nulová",J107,0)</f>
        <v>0</v>
      </c>
      <c r="BJ107" s="22" t="s">
        <v>1080</v>
      </c>
      <c r="BK107" s="200">
        <f>ROUND(I107*H107,2)</f>
        <v>0</v>
      </c>
      <c r="BL107" s="22" t="s">
        <v>1150</v>
      </c>
      <c r="BM107" s="22" t="s">
        <v>509</v>
      </c>
    </row>
    <row r="108" spans="2:47" s="1" customFormat="1" ht="162">
      <c r="B108" s="39"/>
      <c r="C108" s="61"/>
      <c r="D108" s="205" t="s">
        <v>1213</v>
      </c>
      <c r="E108" s="61"/>
      <c r="F108" s="206" t="s">
        <v>535</v>
      </c>
      <c r="G108" s="61"/>
      <c r="H108" s="61"/>
      <c r="I108" s="157"/>
      <c r="J108" s="61"/>
      <c r="K108" s="61"/>
      <c r="L108" s="59"/>
      <c r="M108" s="207"/>
      <c r="N108" s="40"/>
      <c r="O108" s="40"/>
      <c r="P108" s="40"/>
      <c r="Q108" s="40"/>
      <c r="R108" s="40"/>
      <c r="S108" s="40"/>
      <c r="T108" s="76"/>
      <c r="AT108" s="22" t="s">
        <v>1213</v>
      </c>
      <c r="AU108" s="22" t="s">
        <v>1082</v>
      </c>
    </row>
    <row r="109" spans="2:65" s="1" customFormat="1" ht="16.5" customHeight="1">
      <c r="B109" s="39"/>
      <c r="C109" s="189" t="s">
        <v>1191</v>
      </c>
      <c r="D109" s="189" t="s">
        <v>1135</v>
      </c>
      <c r="E109" s="190" t="s">
        <v>541</v>
      </c>
      <c r="F109" s="191" t="s">
        <v>542</v>
      </c>
      <c r="G109" s="192" t="s">
        <v>518</v>
      </c>
      <c r="H109" s="193">
        <v>375.8</v>
      </c>
      <c r="I109" s="194"/>
      <c r="J109" s="195">
        <f>ROUND(I109*H109,2)</f>
        <v>0</v>
      </c>
      <c r="K109" s="191" t="s">
        <v>1143</v>
      </c>
      <c r="L109" s="59"/>
      <c r="M109" s="196" t="s">
        <v>1022</v>
      </c>
      <c r="N109" s="197" t="s">
        <v>1043</v>
      </c>
      <c r="O109" s="40"/>
      <c r="P109" s="198">
        <f>O109*H109</f>
        <v>0</v>
      </c>
      <c r="Q109" s="198">
        <v>0</v>
      </c>
      <c r="R109" s="198">
        <f>Q109*H109</f>
        <v>0</v>
      </c>
      <c r="S109" s="198">
        <v>0</v>
      </c>
      <c r="T109" s="199">
        <f>S109*H109</f>
        <v>0</v>
      </c>
      <c r="AR109" s="22" t="s">
        <v>1150</v>
      </c>
      <c r="AT109" s="22" t="s">
        <v>1135</v>
      </c>
      <c r="AU109" s="22" t="s">
        <v>1082</v>
      </c>
      <c r="AY109" s="22" t="s">
        <v>1132</v>
      </c>
      <c r="BE109" s="200">
        <f>IF(N109="základní",J109,0)</f>
        <v>0</v>
      </c>
      <c r="BF109" s="200">
        <f>IF(N109="snížená",J109,0)</f>
        <v>0</v>
      </c>
      <c r="BG109" s="200">
        <f>IF(N109="zákl. přenesená",J109,0)</f>
        <v>0</v>
      </c>
      <c r="BH109" s="200">
        <f>IF(N109="sníž. přenesená",J109,0)</f>
        <v>0</v>
      </c>
      <c r="BI109" s="200">
        <f>IF(N109="nulová",J109,0)</f>
        <v>0</v>
      </c>
      <c r="BJ109" s="22" t="s">
        <v>1080</v>
      </c>
      <c r="BK109" s="200">
        <f>ROUND(I109*H109,2)</f>
        <v>0</v>
      </c>
      <c r="BL109" s="22" t="s">
        <v>1150</v>
      </c>
      <c r="BM109" s="22" t="s">
        <v>510</v>
      </c>
    </row>
    <row r="110" spans="2:47" s="1" customFormat="1" ht="162">
      <c r="B110" s="39"/>
      <c r="C110" s="61"/>
      <c r="D110" s="205" t="s">
        <v>1213</v>
      </c>
      <c r="E110" s="61"/>
      <c r="F110" s="206" t="s">
        <v>535</v>
      </c>
      <c r="G110" s="61"/>
      <c r="H110" s="61"/>
      <c r="I110" s="157"/>
      <c r="J110" s="61"/>
      <c r="K110" s="61"/>
      <c r="L110" s="59"/>
      <c r="M110" s="207"/>
      <c r="N110" s="40"/>
      <c r="O110" s="40"/>
      <c r="P110" s="40"/>
      <c r="Q110" s="40"/>
      <c r="R110" s="40"/>
      <c r="S110" s="40"/>
      <c r="T110" s="76"/>
      <c r="AT110" s="22" t="s">
        <v>1213</v>
      </c>
      <c r="AU110" s="22" t="s">
        <v>1082</v>
      </c>
    </row>
    <row r="111" spans="2:65" s="1" customFormat="1" ht="25.5" customHeight="1">
      <c r="B111" s="39"/>
      <c r="C111" s="189" t="s">
        <v>1257</v>
      </c>
      <c r="D111" s="189" t="s">
        <v>1135</v>
      </c>
      <c r="E111" s="190" t="s">
        <v>511</v>
      </c>
      <c r="F111" s="191" t="s">
        <v>512</v>
      </c>
      <c r="G111" s="192" t="s">
        <v>1254</v>
      </c>
      <c r="H111" s="193">
        <v>88.42</v>
      </c>
      <c r="I111" s="194"/>
      <c r="J111" s="195">
        <f>ROUND(I111*H111,2)</f>
        <v>0</v>
      </c>
      <c r="K111" s="191" t="s">
        <v>1143</v>
      </c>
      <c r="L111" s="59"/>
      <c r="M111" s="196" t="s">
        <v>1022</v>
      </c>
      <c r="N111" s="197" t="s">
        <v>1043</v>
      </c>
      <c r="O111" s="40"/>
      <c r="P111" s="198">
        <f>O111*H111</f>
        <v>0</v>
      </c>
      <c r="Q111" s="198">
        <v>0</v>
      </c>
      <c r="R111" s="198">
        <f>Q111*H111</f>
        <v>0</v>
      </c>
      <c r="S111" s="198">
        <v>0</v>
      </c>
      <c r="T111" s="199">
        <f>S111*H111</f>
        <v>0</v>
      </c>
      <c r="AR111" s="22" t="s">
        <v>1150</v>
      </c>
      <c r="AT111" s="22" t="s">
        <v>1135</v>
      </c>
      <c r="AU111" s="22" t="s">
        <v>1082</v>
      </c>
      <c r="AY111" s="22" t="s">
        <v>1132</v>
      </c>
      <c r="BE111" s="200">
        <f>IF(N111="základní",J111,0)</f>
        <v>0</v>
      </c>
      <c r="BF111" s="200">
        <f>IF(N111="snížená",J111,0)</f>
        <v>0</v>
      </c>
      <c r="BG111" s="200">
        <f>IF(N111="zákl. přenesená",J111,0)</f>
        <v>0</v>
      </c>
      <c r="BH111" s="200">
        <f>IF(N111="sníž. přenesená",J111,0)</f>
        <v>0</v>
      </c>
      <c r="BI111" s="200">
        <f>IF(N111="nulová",J111,0)</f>
        <v>0</v>
      </c>
      <c r="BJ111" s="22" t="s">
        <v>1080</v>
      </c>
      <c r="BK111" s="200">
        <f>ROUND(I111*H111,2)</f>
        <v>0</v>
      </c>
      <c r="BL111" s="22" t="s">
        <v>1150</v>
      </c>
      <c r="BM111" s="22" t="s">
        <v>513</v>
      </c>
    </row>
    <row r="112" spans="2:47" s="1" customFormat="1" ht="162">
      <c r="B112" s="39"/>
      <c r="C112" s="61"/>
      <c r="D112" s="205" t="s">
        <v>1213</v>
      </c>
      <c r="E112" s="61"/>
      <c r="F112" s="206" t="s">
        <v>293</v>
      </c>
      <c r="G112" s="61"/>
      <c r="H112" s="61"/>
      <c r="I112" s="157"/>
      <c r="J112" s="61"/>
      <c r="K112" s="61"/>
      <c r="L112" s="59"/>
      <c r="M112" s="207"/>
      <c r="N112" s="40"/>
      <c r="O112" s="40"/>
      <c r="P112" s="40"/>
      <c r="Q112" s="40"/>
      <c r="R112" s="40"/>
      <c r="S112" s="40"/>
      <c r="T112" s="76"/>
      <c r="AT112" s="22" t="s">
        <v>1213</v>
      </c>
      <c r="AU112" s="22" t="s">
        <v>1082</v>
      </c>
    </row>
    <row r="113" spans="2:65" s="1" customFormat="1" ht="16.5" customHeight="1">
      <c r="B113" s="39"/>
      <c r="C113" s="208" t="s">
        <v>1261</v>
      </c>
      <c r="D113" s="208" t="s">
        <v>515</v>
      </c>
      <c r="E113" s="209" t="s">
        <v>0</v>
      </c>
      <c r="F113" s="210" t="s">
        <v>1</v>
      </c>
      <c r="G113" s="211" t="s">
        <v>518</v>
      </c>
      <c r="H113" s="212">
        <v>194.24</v>
      </c>
      <c r="I113" s="213"/>
      <c r="J113" s="214">
        <f>ROUND(I113*H113,2)</f>
        <v>0</v>
      </c>
      <c r="K113" s="210" t="s">
        <v>1143</v>
      </c>
      <c r="L113" s="215"/>
      <c r="M113" s="216" t="s">
        <v>1022</v>
      </c>
      <c r="N113" s="217" t="s">
        <v>1043</v>
      </c>
      <c r="O113" s="40"/>
      <c r="P113" s="198">
        <f>O113*H113</f>
        <v>0</v>
      </c>
      <c r="Q113" s="198">
        <v>1</v>
      </c>
      <c r="R113" s="198">
        <f>Q113*H113</f>
        <v>194.24</v>
      </c>
      <c r="S113" s="198">
        <v>0</v>
      </c>
      <c r="T113" s="199">
        <f>S113*H113</f>
        <v>0</v>
      </c>
      <c r="AR113" s="22" t="s">
        <v>1166</v>
      </c>
      <c r="AT113" s="22" t="s">
        <v>515</v>
      </c>
      <c r="AU113" s="22" t="s">
        <v>1082</v>
      </c>
      <c r="AY113" s="22" t="s">
        <v>1132</v>
      </c>
      <c r="BE113" s="200">
        <f>IF(N113="základní",J113,0)</f>
        <v>0</v>
      </c>
      <c r="BF113" s="200">
        <f>IF(N113="snížená",J113,0)</f>
        <v>0</v>
      </c>
      <c r="BG113" s="200">
        <f>IF(N113="zákl. přenesená",J113,0)</f>
        <v>0</v>
      </c>
      <c r="BH113" s="200">
        <f>IF(N113="sníž. přenesená",J113,0)</f>
        <v>0</v>
      </c>
      <c r="BI113" s="200">
        <f>IF(N113="nulová",J113,0)</f>
        <v>0</v>
      </c>
      <c r="BJ113" s="22" t="s">
        <v>1080</v>
      </c>
      <c r="BK113" s="200">
        <f>ROUND(I113*H113,2)</f>
        <v>0</v>
      </c>
      <c r="BL113" s="22" t="s">
        <v>1150</v>
      </c>
      <c r="BM113" s="22" t="s">
        <v>2</v>
      </c>
    </row>
    <row r="114" spans="2:65" s="1" customFormat="1" ht="38.25" customHeight="1">
      <c r="B114" s="39"/>
      <c r="C114" s="189" t="s">
        <v>1011</v>
      </c>
      <c r="D114" s="189" t="s">
        <v>1135</v>
      </c>
      <c r="E114" s="190" t="s">
        <v>3</v>
      </c>
      <c r="F114" s="191" t="s">
        <v>4</v>
      </c>
      <c r="G114" s="192" t="s">
        <v>1254</v>
      </c>
      <c r="H114" s="193">
        <v>65.11</v>
      </c>
      <c r="I114" s="194"/>
      <c r="J114" s="195">
        <f>ROUND(I114*H114,2)</f>
        <v>0</v>
      </c>
      <c r="K114" s="191" t="s">
        <v>1143</v>
      </c>
      <c r="L114" s="59"/>
      <c r="M114" s="196" t="s">
        <v>1022</v>
      </c>
      <c r="N114" s="197" t="s">
        <v>1043</v>
      </c>
      <c r="O114" s="40"/>
      <c r="P114" s="198">
        <f>O114*H114</f>
        <v>0</v>
      </c>
      <c r="Q114" s="198">
        <v>0</v>
      </c>
      <c r="R114" s="198">
        <f>Q114*H114</f>
        <v>0</v>
      </c>
      <c r="S114" s="198">
        <v>0</v>
      </c>
      <c r="T114" s="199">
        <f>S114*H114</f>
        <v>0</v>
      </c>
      <c r="AR114" s="22" t="s">
        <v>1150</v>
      </c>
      <c r="AT114" s="22" t="s">
        <v>1135</v>
      </c>
      <c r="AU114" s="22" t="s">
        <v>1082</v>
      </c>
      <c r="AY114" s="22" t="s">
        <v>1132</v>
      </c>
      <c r="BE114" s="200">
        <f>IF(N114="základní",J114,0)</f>
        <v>0</v>
      </c>
      <c r="BF114" s="200">
        <f>IF(N114="snížená",J114,0)</f>
        <v>0</v>
      </c>
      <c r="BG114" s="200">
        <f>IF(N114="zákl. přenesená",J114,0)</f>
        <v>0</v>
      </c>
      <c r="BH114" s="200">
        <f>IF(N114="sníž. přenesená",J114,0)</f>
        <v>0</v>
      </c>
      <c r="BI114" s="200">
        <f>IF(N114="nulová",J114,0)</f>
        <v>0</v>
      </c>
      <c r="BJ114" s="22" t="s">
        <v>1080</v>
      </c>
      <c r="BK114" s="200">
        <f>ROUND(I114*H114,2)</f>
        <v>0</v>
      </c>
      <c r="BL114" s="22" t="s">
        <v>1150</v>
      </c>
      <c r="BM114" s="22" t="s">
        <v>5</v>
      </c>
    </row>
    <row r="115" spans="2:47" s="1" customFormat="1" ht="94.5">
      <c r="B115" s="39"/>
      <c r="C115" s="61"/>
      <c r="D115" s="205" t="s">
        <v>1213</v>
      </c>
      <c r="E115" s="61"/>
      <c r="F115" s="206" t="s">
        <v>6</v>
      </c>
      <c r="G115" s="61"/>
      <c r="H115" s="61"/>
      <c r="I115" s="157"/>
      <c r="J115" s="61"/>
      <c r="K115" s="61"/>
      <c r="L115" s="59"/>
      <c r="M115" s="207"/>
      <c r="N115" s="40"/>
      <c r="O115" s="40"/>
      <c r="P115" s="40"/>
      <c r="Q115" s="40"/>
      <c r="R115" s="40"/>
      <c r="S115" s="40"/>
      <c r="T115" s="76"/>
      <c r="AT115" s="22" t="s">
        <v>1213</v>
      </c>
      <c r="AU115" s="22" t="s">
        <v>1082</v>
      </c>
    </row>
    <row r="116" spans="2:65" s="1" customFormat="1" ht="16.5" customHeight="1">
      <c r="B116" s="39"/>
      <c r="C116" s="208" t="s">
        <v>1268</v>
      </c>
      <c r="D116" s="208" t="s">
        <v>515</v>
      </c>
      <c r="E116" s="209" t="s">
        <v>7</v>
      </c>
      <c r="F116" s="210" t="s">
        <v>8</v>
      </c>
      <c r="G116" s="211" t="s">
        <v>518</v>
      </c>
      <c r="H116" s="212">
        <v>234.4</v>
      </c>
      <c r="I116" s="213"/>
      <c r="J116" s="214">
        <f>ROUND(I116*H116,2)</f>
        <v>0</v>
      </c>
      <c r="K116" s="210" t="s">
        <v>1143</v>
      </c>
      <c r="L116" s="215"/>
      <c r="M116" s="216" t="s">
        <v>1022</v>
      </c>
      <c r="N116" s="217" t="s">
        <v>1043</v>
      </c>
      <c r="O116" s="40"/>
      <c r="P116" s="198">
        <f>O116*H116</f>
        <v>0</v>
      </c>
      <c r="Q116" s="198">
        <v>1</v>
      </c>
      <c r="R116" s="198">
        <f>Q116*H116</f>
        <v>234.4</v>
      </c>
      <c r="S116" s="198">
        <v>0</v>
      </c>
      <c r="T116" s="199">
        <f>S116*H116</f>
        <v>0</v>
      </c>
      <c r="AR116" s="22" t="s">
        <v>1166</v>
      </c>
      <c r="AT116" s="22" t="s">
        <v>515</v>
      </c>
      <c r="AU116" s="22" t="s">
        <v>1082</v>
      </c>
      <c r="AY116" s="22" t="s">
        <v>1132</v>
      </c>
      <c r="BE116" s="200">
        <f>IF(N116="základní",J116,0)</f>
        <v>0</v>
      </c>
      <c r="BF116" s="200">
        <f>IF(N116="snížená",J116,0)</f>
        <v>0</v>
      </c>
      <c r="BG116" s="200">
        <f>IF(N116="zákl. přenesená",J116,0)</f>
        <v>0</v>
      </c>
      <c r="BH116" s="200">
        <f>IF(N116="sníž. přenesená",J116,0)</f>
        <v>0</v>
      </c>
      <c r="BI116" s="200">
        <f>IF(N116="nulová",J116,0)</f>
        <v>0</v>
      </c>
      <c r="BJ116" s="22" t="s">
        <v>1080</v>
      </c>
      <c r="BK116" s="200">
        <f>ROUND(I116*H116,2)</f>
        <v>0</v>
      </c>
      <c r="BL116" s="22" t="s">
        <v>1150</v>
      </c>
      <c r="BM116" s="22" t="s">
        <v>9</v>
      </c>
    </row>
    <row r="117" spans="2:51" s="11" customFormat="1" ht="13.5">
      <c r="B117" s="218"/>
      <c r="C117" s="219"/>
      <c r="D117" s="205" t="s">
        <v>529</v>
      </c>
      <c r="E117" s="219"/>
      <c r="F117" s="220" t="s">
        <v>10</v>
      </c>
      <c r="G117" s="219"/>
      <c r="H117" s="221">
        <v>234.4</v>
      </c>
      <c r="I117" s="222"/>
      <c r="J117" s="219"/>
      <c r="K117" s="219"/>
      <c r="L117" s="223"/>
      <c r="M117" s="224"/>
      <c r="N117" s="225"/>
      <c r="O117" s="225"/>
      <c r="P117" s="225"/>
      <c r="Q117" s="225"/>
      <c r="R117" s="225"/>
      <c r="S117" s="225"/>
      <c r="T117" s="226"/>
      <c r="AT117" s="227" t="s">
        <v>529</v>
      </c>
      <c r="AU117" s="227" t="s">
        <v>1082</v>
      </c>
      <c r="AV117" s="11" t="s">
        <v>1082</v>
      </c>
      <c r="AW117" s="11" t="s">
        <v>1007</v>
      </c>
      <c r="AX117" s="11" t="s">
        <v>1080</v>
      </c>
      <c r="AY117" s="227" t="s">
        <v>1132</v>
      </c>
    </row>
    <row r="118" spans="2:63" s="10" customFormat="1" ht="29.25" customHeight="1">
      <c r="B118" s="173"/>
      <c r="C118" s="174"/>
      <c r="D118" s="175" t="s">
        <v>1071</v>
      </c>
      <c r="E118" s="187" t="s">
        <v>1082</v>
      </c>
      <c r="F118" s="187" t="s">
        <v>567</v>
      </c>
      <c r="G118" s="174"/>
      <c r="H118" s="174"/>
      <c r="I118" s="177"/>
      <c r="J118" s="188">
        <f>BK118</f>
        <v>0</v>
      </c>
      <c r="K118" s="174"/>
      <c r="L118" s="179"/>
      <c r="M118" s="180"/>
      <c r="N118" s="181"/>
      <c r="O118" s="181"/>
      <c r="P118" s="182">
        <f>P119</f>
        <v>0</v>
      </c>
      <c r="Q118" s="181"/>
      <c r="R118" s="182">
        <f>R119</f>
        <v>20.6892</v>
      </c>
      <c r="S118" s="181"/>
      <c r="T118" s="183">
        <f>T119</f>
        <v>0</v>
      </c>
      <c r="AR118" s="184" t="s">
        <v>1080</v>
      </c>
      <c r="AT118" s="185" t="s">
        <v>1071</v>
      </c>
      <c r="AU118" s="185" t="s">
        <v>1080</v>
      </c>
      <c r="AY118" s="184" t="s">
        <v>1132</v>
      </c>
      <c r="BK118" s="186">
        <f>BK119</f>
        <v>0</v>
      </c>
    </row>
    <row r="119" spans="2:65" s="1" customFormat="1" ht="38.25" customHeight="1">
      <c r="B119" s="39"/>
      <c r="C119" s="189" t="s">
        <v>1272</v>
      </c>
      <c r="D119" s="189" t="s">
        <v>1135</v>
      </c>
      <c r="E119" s="190" t="s">
        <v>580</v>
      </c>
      <c r="F119" s="191" t="s">
        <v>581</v>
      </c>
      <c r="G119" s="192" t="s">
        <v>1246</v>
      </c>
      <c r="H119" s="193">
        <v>84</v>
      </c>
      <c r="I119" s="194"/>
      <c r="J119" s="195">
        <f>ROUND(I119*H119,2)</f>
        <v>0</v>
      </c>
      <c r="K119" s="191" t="s">
        <v>1143</v>
      </c>
      <c r="L119" s="59"/>
      <c r="M119" s="196" t="s">
        <v>1022</v>
      </c>
      <c r="N119" s="197" t="s">
        <v>1043</v>
      </c>
      <c r="O119" s="40"/>
      <c r="P119" s="198">
        <f>O119*H119</f>
        <v>0</v>
      </c>
      <c r="Q119" s="198">
        <v>0.2463</v>
      </c>
      <c r="R119" s="198">
        <f>Q119*H119</f>
        <v>20.6892</v>
      </c>
      <c r="S119" s="198">
        <v>0</v>
      </c>
      <c r="T119" s="199">
        <f>S119*H119</f>
        <v>0</v>
      </c>
      <c r="AR119" s="22" t="s">
        <v>1150</v>
      </c>
      <c r="AT119" s="22" t="s">
        <v>1135</v>
      </c>
      <c r="AU119" s="22" t="s">
        <v>1082</v>
      </c>
      <c r="AY119" s="22" t="s">
        <v>1132</v>
      </c>
      <c r="BE119" s="200">
        <f>IF(N119="základní",J119,0)</f>
        <v>0</v>
      </c>
      <c r="BF119" s="200">
        <f>IF(N119="snížená",J119,0)</f>
        <v>0</v>
      </c>
      <c r="BG119" s="200">
        <f>IF(N119="zákl. přenesená",J119,0)</f>
        <v>0</v>
      </c>
      <c r="BH119" s="200">
        <f>IF(N119="sníž. přenesená",J119,0)</f>
        <v>0</v>
      </c>
      <c r="BI119" s="200">
        <f>IF(N119="nulová",J119,0)</f>
        <v>0</v>
      </c>
      <c r="BJ119" s="22" t="s">
        <v>1080</v>
      </c>
      <c r="BK119" s="200">
        <f>ROUND(I119*H119,2)</f>
        <v>0</v>
      </c>
      <c r="BL119" s="22" t="s">
        <v>1150</v>
      </c>
      <c r="BM119" s="22" t="s">
        <v>11</v>
      </c>
    </row>
    <row r="120" spans="2:63" s="10" customFormat="1" ht="29.25" customHeight="1">
      <c r="B120" s="173"/>
      <c r="C120" s="174"/>
      <c r="D120" s="175" t="s">
        <v>1071</v>
      </c>
      <c r="E120" s="187" t="s">
        <v>1150</v>
      </c>
      <c r="F120" s="187" t="s">
        <v>12</v>
      </c>
      <c r="G120" s="174"/>
      <c r="H120" s="174"/>
      <c r="I120" s="177"/>
      <c r="J120" s="188">
        <f>BK120</f>
        <v>0</v>
      </c>
      <c r="K120" s="174"/>
      <c r="L120" s="179"/>
      <c r="M120" s="180"/>
      <c r="N120" s="181"/>
      <c r="O120" s="181"/>
      <c r="P120" s="182">
        <f>SUM(P121:P122)</f>
        <v>0</v>
      </c>
      <c r="Q120" s="181"/>
      <c r="R120" s="182">
        <f>SUM(R121:R122)</f>
        <v>0</v>
      </c>
      <c r="S120" s="181"/>
      <c r="T120" s="183">
        <f>SUM(T121:T122)</f>
        <v>0</v>
      </c>
      <c r="AR120" s="184" t="s">
        <v>1080</v>
      </c>
      <c r="AT120" s="185" t="s">
        <v>1071</v>
      </c>
      <c r="AU120" s="185" t="s">
        <v>1080</v>
      </c>
      <c r="AY120" s="184" t="s">
        <v>1132</v>
      </c>
      <c r="BK120" s="186">
        <f>SUM(BK121:BK122)</f>
        <v>0</v>
      </c>
    </row>
    <row r="121" spans="2:65" s="1" customFormat="1" ht="25.5" customHeight="1">
      <c r="B121" s="39"/>
      <c r="C121" s="189" t="s">
        <v>1276</v>
      </c>
      <c r="D121" s="189" t="s">
        <v>1135</v>
      </c>
      <c r="E121" s="190" t="s">
        <v>13</v>
      </c>
      <c r="F121" s="191" t="s">
        <v>14</v>
      </c>
      <c r="G121" s="192" t="s">
        <v>1254</v>
      </c>
      <c r="H121" s="193">
        <v>12.51</v>
      </c>
      <c r="I121" s="194"/>
      <c r="J121" s="195">
        <f>ROUND(I121*H121,2)</f>
        <v>0</v>
      </c>
      <c r="K121" s="191" t="s">
        <v>1143</v>
      </c>
      <c r="L121" s="59"/>
      <c r="M121" s="196" t="s">
        <v>1022</v>
      </c>
      <c r="N121" s="197" t="s">
        <v>1043</v>
      </c>
      <c r="O121" s="40"/>
      <c r="P121" s="198">
        <f>O121*H121</f>
        <v>0</v>
      </c>
      <c r="Q121" s="198">
        <v>0</v>
      </c>
      <c r="R121" s="198">
        <f>Q121*H121</f>
        <v>0</v>
      </c>
      <c r="S121" s="198">
        <v>0</v>
      </c>
      <c r="T121" s="199">
        <f>S121*H121</f>
        <v>0</v>
      </c>
      <c r="AR121" s="22" t="s">
        <v>1150</v>
      </c>
      <c r="AT121" s="22" t="s">
        <v>1135</v>
      </c>
      <c r="AU121" s="22" t="s">
        <v>1082</v>
      </c>
      <c r="AY121" s="22" t="s">
        <v>1132</v>
      </c>
      <c r="BE121" s="200">
        <f>IF(N121="základní",J121,0)</f>
        <v>0</v>
      </c>
      <c r="BF121" s="200">
        <f>IF(N121="snížená",J121,0)</f>
        <v>0</v>
      </c>
      <c r="BG121" s="200">
        <f>IF(N121="zákl. přenesená",J121,0)</f>
        <v>0</v>
      </c>
      <c r="BH121" s="200">
        <f>IF(N121="sníž. přenesená",J121,0)</f>
        <v>0</v>
      </c>
      <c r="BI121" s="200">
        <f>IF(N121="nulová",J121,0)</f>
        <v>0</v>
      </c>
      <c r="BJ121" s="22" t="s">
        <v>1080</v>
      </c>
      <c r="BK121" s="200">
        <f>ROUND(I121*H121,2)</f>
        <v>0</v>
      </c>
      <c r="BL121" s="22" t="s">
        <v>1150</v>
      </c>
      <c r="BM121" s="22" t="s">
        <v>15</v>
      </c>
    </row>
    <row r="122" spans="2:47" s="1" customFormat="1" ht="54">
      <c r="B122" s="39"/>
      <c r="C122" s="61"/>
      <c r="D122" s="205" t="s">
        <v>1213</v>
      </c>
      <c r="E122" s="61"/>
      <c r="F122" s="206" t="s">
        <v>16</v>
      </c>
      <c r="G122" s="61"/>
      <c r="H122" s="61"/>
      <c r="I122" s="157"/>
      <c r="J122" s="61"/>
      <c r="K122" s="61"/>
      <c r="L122" s="59"/>
      <c r="M122" s="207"/>
      <c r="N122" s="40"/>
      <c r="O122" s="40"/>
      <c r="P122" s="40"/>
      <c r="Q122" s="40"/>
      <c r="R122" s="40"/>
      <c r="S122" s="40"/>
      <c r="T122" s="76"/>
      <c r="AT122" s="22" t="s">
        <v>1213</v>
      </c>
      <c r="AU122" s="22" t="s">
        <v>1082</v>
      </c>
    </row>
    <row r="123" spans="2:63" s="10" customFormat="1" ht="29.25" customHeight="1">
      <c r="B123" s="173"/>
      <c r="C123" s="174"/>
      <c r="D123" s="175" t="s">
        <v>1071</v>
      </c>
      <c r="E123" s="187" t="s">
        <v>1166</v>
      </c>
      <c r="F123" s="187" t="s">
        <v>689</v>
      </c>
      <c r="G123" s="174"/>
      <c r="H123" s="174"/>
      <c r="I123" s="177"/>
      <c r="J123" s="188">
        <f>BK123</f>
        <v>0</v>
      </c>
      <c r="K123" s="174"/>
      <c r="L123" s="179"/>
      <c r="M123" s="180"/>
      <c r="N123" s="181"/>
      <c r="O123" s="181"/>
      <c r="P123" s="182">
        <f>SUM(P124:P157)</f>
        <v>0</v>
      </c>
      <c r="Q123" s="181"/>
      <c r="R123" s="182">
        <f>SUM(R124:R157)</f>
        <v>7.039983</v>
      </c>
      <c r="S123" s="181"/>
      <c r="T123" s="183">
        <f>SUM(T124:T157)</f>
        <v>0</v>
      </c>
      <c r="AR123" s="184" t="s">
        <v>1080</v>
      </c>
      <c r="AT123" s="185" t="s">
        <v>1071</v>
      </c>
      <c r="AU123" s="185" t="s">
        <v>1080</v>
      </c>
      <c r="AY123" s="184" t="s">
        <v>1132</v>
      </c>
      <c r="BK123" s="186">
        <f>SUM(BK124:BK157)</f>
        <v>0</v>
      </c>
    </row>
    <row r="124" spans="2:65" s="1" customFormat="1" ht="16.5" customHeight="1">
      <c r="B124" s="39"/>
      <c r="C124" s="189" t="s">
        <v>1281</v>
      </c>
      <c r="D124" s="189" t="s">
        <v>1135</v>
      </c>
      <c r="E124" s="190" t="s">
        <v>17</v>
      </c>
      <c r="F124" s="191" t="s">
        <v>18</v>
      </c>
      <c r="G124" s="192" t="s">
        <v>1138</v>
      </c>
      <c r="H124" s="193">
        <v>1</v>
      </c>
      <c r="I124" s="194"/>
      <c r="J124" s="195">
        <f>ROUND(I124*H124,2)</f>
        <v>0</v>
      </c>
      <c r="K124" s="191" t="s">
        <v>1143</v>
      </c>
      <c r="L124" s="59"/>
      <c r="M124" s="196" t="s">
        <v>1022</v>
      </c>
      <c r="N124" s="197" t="s">
        <v>1043</v>
      </c>
      <c r="O124" s="40"/>
      <c r="P124" s="198">
        <f>O124*H124</f>
        <v>0</v>
      </c>
      <c r="Q124" s="198">
        <v>0</v>
      </c>
      <c r="R124" s="198">
        <f>Q124*H124</f>
        <v>0</v>
      </c>
      <c r="S124" s="198">
        <v>0</v>
      </c>
      <c r="T124" s="199">
        <f>S124*H124</f>
        <v>0</v>
      </c>
      <c r="AR124" s="22" t="s">
        <v>1150</v>
      </c>
      <c r="AT124" s="22" t="s">
        <v>1135</v>
      </c>
      <c r="AU124" s="22" t="s">
        <v>1082</v>
      </c>
      <c r="AY124" s="22" t="s">
        <v>1132</v>
      </c>
      <c r="BE124" s="200">
        <f>IF(N124="základní",J124,0)</f>
        <v>0</v>
      </c>
      <c r="BF124" s="200">
        <f>IF(N124="snížená",J124,0)</f>
        <v>0</v>
      </c>
      <c r="BG124" s="200">
        <f>IF(N124="zákl. přenesená",J124,0)</f>
        <v>0</v>
      </c>
      <c r="BH124" s="200">
        <f>IF(N124="sníž. přenesená",J124,0)</f>
        <v>0</v>
      </c>
      <c r="BI124" s="200">
        <f>IF(N124="nulová",J124,0)</f>
        <v>0</v>
      </c>
      <c r="BJ124" s="22" t="s">
        <v>1080</v>
      </c>
      <c r="BK124" s="200">
        <f>ROUND(I124*H124,2)</f>
        <v>0</v>
      </c>
      <c r="BL124" s="22" t="s">
        <v>1150</v>
      </c>
      <c r="BM124" s="22" t="s">
        <v>19</v>
      </c>
    </row>
    <row r="125" spans="2:47" s="1" customFormat="1" ht="108">
      <c r="B125" s="39"/>
      <c r="C125" s="61"/>
      <c r="D125" s="205" t="s">
        <v>1213</v>
      </c>
      <c r="E125" s="61"/>
      <c r="F125" s="206" t="s">
        <v>20</v>
      </c>
      <c r="G125" s="61"/>
      <c r="H125" s="61"/>
      <c r="I125" s="157"/>
      <c r="J125" s="61"/>
      <c r="K125" s="61"/>
      <c r="L125" s="59"/>
      <c r="M125" s="207"/>
      <c r="N125" s="40"/>
      <c r="O125" s="40"/>
      <c r="P125" s="40"/>
      <c r="Q125" s="40"/>
      <c r="R125" s="40"/>
      <c r="S125" s="40"/>
      <c r="T125" s="76"/>
      <c r="AT125" s="22" t="s">
        <v>1213</v>
      </c>
      <c r="AU125" s="22" t="s">
        <v>1082</v>
      </c>
    </row>
    <row r="126" spans="2:65" s="1" customFormat="1" ht="16.5" customHeight="1">
      <c r="B126" s="39"/>
      <c r="C126" s="189" t="s">
        <v>1285</v>
      </c>
      <c r="D126" s="189" t="s">
        <v>1135</v>
      </c>
      <c r="E126" s="190" t="s">
        <v>21</v>
      </c>
      <c r="F126" s="191" t="s">
        <v>22</v>
      </c>
      <c r="G126" s="192" t="s">
        <v>1138</v>
      </c>
      <c r="H126" s="193">
        <v>1</v>
      </c>
      <c r="I126" s="194"/>
      <c r="J126" s="195">
        <f>ROUND(I126*H126,2)</f>
        <v>0</v>
      </c>
      <c r="K126" s="191" t="s">
        <v>1022</v>
      </c>
      <c r="L126" s="59"/>
      <c r="M126" s="196" t="s">
        <v>1022</v>
      </c>
      <c r="N126" s="197" t="s">
        <v>1043</v>
      </c>
      <c r="O126" s="40"/>
      <c r="P126" s="198">
        <f>O126*H126</f>
        <v>0</v>
      </c>
      <c r="Q126" s="198">
        <v>0</v>
      </c>
      <c r="R126" s="198">
        <f>Q126*H126</f>
        <v>0</v>
      </c>
      <c r="S126" s="198">
        <v>0</v>
      </c>
      <c r="T126" s="199">
        <f>S126*H126</f>
        <v>0</v>
      </c>
      <c r="AR126" s="22" t="s">
        <v>1150</v>
      </c>
      <c r="AT126" s="22" t="s">
        <v>1135</v>
      </c>
      <c r="AU126" s="22" t="s">
        <v>1082</v>
      </c>
      <c r="AY126" s="22" t="s">
        <v>1132</v>
      </c>
      <c r="BE126" s="200">
        <f>IF(N126="základní",J126,0)</f>
        <v>0</v>
      </c>
      <c r="BF126" s="200">
        <f>IF(N126="snížená",J126,0)</f>
        <v>0</v>
      </c>
      <c r="BG126" s="200">
        <f>IF(N126="zákl. přenesená",J126,0)</f>
        <v>0</v>
      </c>
      <c r="BH126" s="200">
        <f>IF(N126="sníž. přenesená",J126,0)</f>
        <v>0</v>
      </c>
      <c r="BI126" s="200">
        <f>IF(N126="nulová",J126,0)</f>
        <v>0</v>
      </c>
      <c r="BJ126" s="22" t="s">
        <v>1080</v>
      </c>
      <c r="BK126" s="200">
        <f>ROUND(I126*H126,2)</f>
        <v>0</v>
      </c>
      <c r="BL126" s="22" t="s">
        <v>1150</v>
      </c>
      <c r="BM126" s="22" t="s">
        <v>23</v>
      </c>
    </row>
    <row r="127" spans="2:65" s="1" customFormat="1" ht="16.5" customHeight="1">
      <c r="B127" s="39"/>
      <c r="C127" s="189" t="s">
        <v>1010</v>
      </c>
      <c r="D127" s="189" t="s">
        <v>1135</v>
      </c>
      <c r="E127" s="190" t="s">
        <v>24</v>
      </c>
      <c r="F127" s="191" t="s">
        <v>25</v>
      </c>
      <c r="G127" s="192" t="s">
        <v>1138</v>
      </c>
      <c r="H127" s="193">
        <v>1</v>
      </c>
      <c r="I127" s="194"/>
      <c r="J127" s="195">
        <f>ROUND(I127*H127,2)</f>
        <v>0</v>
      </c>
      <c r="K127" s="191" t="s">
        <v>1022</v>
      </c>
      <c r="L127" s="59"/>
      <c r="M127" s="196" t="s">
        <v>1022</v>
      </c>
      <c r="N127" s="197" t="s">
        <v>1043</v>
      </c>
      <c r="O127" s="40"/>
      <c r="P127" s="198">
        <f>O127*H127</f>
        <v>0</v>
      </c>
      <c r="Q127" s="198">
        <v>0</v>
      </c>
      <c r="R127" s="198">
        <f>Q127*H127</f>
        <v>0</v>
      </c>
      <c r="S127" s="198">
        <v>0</v>
      </c>
      <c r="T127" s="199">
        <f>S127*H127</f>
        <v>0</v>
      </c>
      <c r="AR127" s="22" t="s">
        <v>1150</v>
      </c>
      <c r="AT127" s="22" t="s">
        <v>1135</v>
      </c>
      <c r="AU127" s="22" t="s">
        <v>1082</v>
      </c>
      <c r="AY127" s="22" t="s">
        <v>1132</v>
      </c>
      <c r="BE127" s="200">
        <f>IF(N127="základní",J127,0)</f>
        <v>0</v>
      </c>
      <c r="BF127" s="200">
        <f>IF(N127="snížená",J127,0)</f>
        <v>0</v>
      </c>
      <c r="BG127" s="200">
        <f>IF(N127="zákl. přenesená",J127,0)</f>
        <v>0</v>
      </c>
      <c r="BH127" s="200">
        <f>IF(N127="sníž. přenesená",J127,0)</f>
        <v>0</v>
      </c>
      <c r="BI127" s="200">
        <f>IF(N127="nulová",J127,0)</f>
        <v>0</v>
      </c>
      <c r="BJ127" s="22" t="s">
        <v>1080</v>
      </c>
      <c r="BK127" s="200">
        <f>ROUND(I127*H127,2)</f>
        <v>0</v>
      </c>
      <c r="BL127" s="22" t="s">
        <v>1150</v>
      </c>
      <c r="BM127" s="22" t="s">
        <v>26</v>
      </c>
    </row>
    <row r="128" spans="2:65" s="1" customFormat="1" ht="25.5" customHeight="1">
      <c r="B128" s="39"/>
      <c r="C128" s="189" t="s">
        <v>514</v>
      </c>
      <c r="D128" s="189" t="s">
        <v>1135</v>
      </c>
      <c r="E128" s="190" t="s">
        <v>27</v>
      </c>
      <c r="F128" s="191" t="s">
        <v>28</v>
      </c>
      <c r="G128" s="192" t="s">
        <v>1246</v>
      </c>
      <c r="H128" s="193">
        <v>83.9</v>
      </c>
      <c r="I128" s="194"/>
      <c r="J128" s="195">
        <f>ROUND(I128*H128,2)</f>
        <v>0</v>
      </c>
      <c r="K128" s="191" t="s">
        <v>1143</v>
      </c>
      <c r="L128" s="59"/>
      <c r="M128" s="196" t="s">
        <v>1022</v>
      </c>
      <c r="N128" s="197" t="s">
        <v>1043</v>
      </c>
      <c r="O128" s="40"/>
      <c r="P128" s="198">
        <f>O128*H128</f>
        <v>0</v>
      </c>
      <c r="Q128" s="198">
        <v>0</v>
      </c>
      <c r="R128" s="198">
        <f>Q128*H128</f>
        <v>0</v>
      </c>
      <c r="S128" s="198">
        <v>0</v>
      </c>
      <c r="T128" s="199">
        <f>S128*H128</f>
        <v>0</v>
      </c>
      <c r="AR128" s="22" t="s">
        <v>1150</v>
      </c>
      <c r="AT128" s="22" t="s">
        <v>1135</v>
      </c>
      <c r="AU128" s="22" t="s">
        <v>1082</v>
      </c>
      <c r="AY128" s="22" t="s">
        <v>1132</v>
      </c>
      <c r="BE128" s="200">
        <f>IF(N128="základní",J128,0)</f>
        <v>0</v>
      </c>
      <c r="BF128" s="200">
        <f>IF(N128="snížená",J128,0)</f>
        <v>0</v>
      </c>
      <c r="BG128" s="200">
        <f>IF(N128="zákl. přenesená",J128,0)</f>
        <v>0</v>
      </c>
      <c r="BH128" s="200">
        <f>IF(N128="sníž. přenesená",J128,0)</f>
        <v>0</v>
      </c>
      <c r="BI128" s="200">
        <f>IF(N128="nulová",J128,0)</f>
        <v>0</v>
      </c>
      <c r="BJ128" s="22" t="s">
        <v>1080</v>
      </c>
      <c r="BK128" s="200">
        <f>ROUND(I128*H128,2)</f>
        <v>0</v>
      </c>
      <c r="BL128" s="22" t="s">
        <v>1150</v>
      </c>
      <c r="BM128" s="22" t="s">
        <v>29</v>
      </c>
    </row>
    <row r="129" spans="2:47" s="1" customFormat="1" ht="108">
      <c r="B129" s="39"/>
      <c r="C129" s="61"/>
      <c r="D129" s="205" t="s">
        <v>1213</v>
      </c>
      <c r="E129" s="61"/>
      <c r="F129" s="206" t="s">
        <v>20</v>
      </c>
      <c r="G129" s="61"/>
      <c r="H129" s="61"/>
      <c r="I129" s="157"/>
      <c r="J129" s="61"/>
      <c r="K129" s="61"/>
      <c r="L129" s="59"/>
      <c r="M129" s="207"/>
      <c r="N129" s="40"/>
      <c r="O129" s="40"/>
      <c r="P129" s="40"/>
      <c r="Q129" s="40"/>
      <c r="R129" s="40"/>
      <c r="S129" s="40"/>
      <c r="T129" s="76"/>
      <c r="AT129" s="22" t="s">
        <v>1213</v>
      </c>
      <c r="AU129" s="22" t="s">
        <v>1082</v>
      </c>
    </row>
    <row r="130" spans="2:65" s="1" customFormat="1" ht="16.5" customHeight="1">
      <c r="B130" s="39"/>
      <c r="C130" s="208" t="s">
        <v>520</v>
      </c>
      <c r="D130" s="208" t="s">
        <v>515</v>
      </c>
      <c r="E130" s="209" t="s">
        <v>30</v>
      </c>
      <c r="F130" s="210" t="s">
        <v>31</v>
      </c>
      <c r="G130" s="211" t="s">
        <v>1246</v>
      </c>
      <c r="H130" s="212">
        <v>96.5</v>
      </c>
      <c r="I130" s="213"/>
      <c r="J130" s="214">
        <f>ROUND(I130*H130,2)</f>
        <v>0</v>
      </c>
      <c r="K130" s="210" t="s">
        <v>1143</v>
      </c>
      <c r="L130" s="215"/>
      <c r="M130" s="216" t="s">
        <v>1022</v>
      </c>
      <c r="N130" s="217" t="s">
        <v>1043</v>
      </c>
      <c r="O130" s="40"/>
      <c r="P130" s="198">
        <f>O130*H130</f>
        <v>0</v>
      </c>
      <c r="Q130" s="198">
        <v>0.0605</v>
      </c>
      <c r="R130" s="198">
        <f>Q130*H130</f>
        <v>5.8382499999999995</v>
      </c>
      <c r="S130" s="198">
        <v>0</v>
      </c>
      <c r="T130" s="199">
        <f>S130*H130</f>
        <v>0</v>
      </c>
      <c r="AR130" s="22" t="s">
        <v>1166</v>
      </c>
      <c r="AT130" s="22" t="s">
        <v>515</v>
      </c>
      <c r="AU130" s="22" t="s">
        <v>1082</v>
      </c>
      <c r="AY130" s="22" t="s">
        <v>1132</v>
      </c>
      <c r="BE130" s="200">
        <f>IF(N130="základní",J130,0)</f>
        <v>0</v>
      </c>
      <c r="BF130" s="200">
        <f>IF(N130="snížená",J130,0)</f>
        <v>0</v>
      </c>
      <c r="BG130" s="200">
        <f>IF(N130="zákl. přenesená",J130,0)</f>
        <v>0</v>
      </c>
      <c r="BH130" s="200">
        <f>IF(N130="sníž. přenesená",J130,0)</f>
        <v>0</v>
      </c>
      <c r="BI130" s="200">
        <f>IF(N130="nulová",J130,0)</f>
        <v>0</v>
      </c>
      <c r="BJ130" s="22" t="s">
        <v>1080</v>
      </c>
      <c r="BK130" s="200">
        <f>ROUND(I130*H130,2)</f>
        <v>0</v>
      </c>
      <c r="BL130" s="22" t="s">
        <v>1150</v>
      </c>
      <c r="BM130" s="22" t="s">
        <v>32</v>
      </c>
    </row>
    <row r="131" spans="2:65" s="1" customFormat="1" ht="38.25" customHeight="1">
      <c r="B131" s="39"/>
      <c r="C131" s="189" t="s">
        <v>525</v>
      </c>
      <c r="D131" s="189" t="s">
        <v>1135</v>
      </c>
      <c r="E131" s="190" t="s">
        <v>33</v>
      </c>
      <c r="F131" s="191" t="s">
        <v>34</v>
      </c>
      <c r="G131" s="192" t="s">
        <v>693</v>
      </c>
      <c r="H131" s="193">
        <v>16</v>
      </c>
      <c r="I131" s="194"/>
      <c r="J131" s="195">
        <f>ROUND(I131*H131,2)</f>
        <v>0</v>
      </c>
      <c r="K131" s="191" t="s">
        <v>1143</v>
      </c>
      <c r="L131" s="59"/>
      <c r="M131" s="196" t="s">
        <v>1022</v>
      </c>
      <c r="N131" s="197" t="s">
        <v>1043</v>
      </c>
      <c r="O131" s="40"/>
      <c r="P131" s="198">
        <f>O131*H131</f>
        <v>0</v>
      </c>
      <c r="Q131" s="198">
        <v>0</v>
      </c>
      <c r="R131" s="198">
        <f>Q131*H131</f>
        <v>0</v>
      </c>
      <c r="S131" s="198">
        <v>0</v>
      </c>
      <c r="T131" s="199">
        <f>S131*H131</f>
        <v>0</v>
      </c>
      <c r="AR131" s="22" t="s">
        <v>1150</v>
      </c>
      <c r="AT131" s="22" t="s">
        <v>1135</v>
      </c>
      <c r="AU131" s="22" t="s">
        <v>1082</v>
      </c>
      <c r="AY131" s="22" t="s">
        <v>1132</v>
      </c>
      <c r="BE131" s="200">
        <f>IF(N131="základní",J131,0)</f>
        <v>0</v>
      </c>
      <c r="BF131" s="200">
        <f>IF(N131="snížená",J131,0)</f>
        <v>0</v>
      </c>
      <c r="BG131" s="200">
        <f>IF(N131="zákl. přenesená",J131,0)</f>
        <v>0</v>
      </c>
      <c r="BH131" s="200">
        <f>IF(N131="sníž. přenesená",J131,0)</f>
        <v>0</v>
      </c>
      <c r="BI131" s="200">
        <f>IF(N131="nulová",J131,0)</f>
        <v>0</v>
      </c>
      <c r="BJ131" s="22" t="s">
        <v>1080</v>
      </c>
      <c r="BK131" s="200">
        <f>ROUND(I131*H131,2)</f>
        <v>0</v>
      </c>
      <c r="BL131" s="22" t="s">
        <v>1150</v>
      </c>
      <c r="BM131" s="22" t="s">
        <v>35</v>
      </c>
    </row>
    <row r="132" spans="2:47" s="1" customFormat="1" ht="67.5">
      <c r="B132" s="39"/>
      <c r="C132" s="61"/>
      <c r="D132" s="205" t="s">
        <v>1213</v>
      </c>
      <c r="E132" s="61"/>
      <c r="F132" s="206" t="s">
        <v>36</v>
      </c>
      <c r="G132" s="61"/>
      <c r="H132" s="61"/>
      <c r="I132" s="157"/>
      <c r="J132" s="61"/>
      <c r="K132" s="61"/>
      <c r="L132" s="59"/>
      <c r="M132" s="207"/>
      <c r="N132" s="40"/>
      <c r="O132" s="40"/>
      <c r="P132" s="40"/>
      <c r="Q132" s="40"/>
      <c r="R132" s="40"/>
      <c r="S132" s="40"/>
      <c r="T132" s="76"/>
      <c r="AT132" s="22" t="s">
        <v>1213</v>
      </c>
      <c r="AU132" s="22" t="s">
        <v>1082</v>
      </c>
    </row>
    <row r="133" spans="2:65" s="1" customFormat="1" ht="16.5" customHeight="1">
      <c r="B133" s="39"/>
      <c r="C133" s="208" t="s">
        <v>531</v>
      </c>
      <c r="D133" s="208" t="s">
        <v>515</v>
      </c>
      <c r="E133" s="209" t="s">
        <v>37</v>
      </c>
      <c r="F133" s="210" t="s">
        <v>38</v>
      </c>
      <c r="G133" s="211" t="s">
        <v>693</v>
      </c>
      <c r="H133" s="212">
        <v>4</v>
      </c>
      <c r="I133" s="213"/>
      <c r="J133" s="214">
        <f aca="true" t="shared" si="0" ref="J133:J138">ROUND(I133*H133,2)</f>
        <v>0</v>
      </c>
      <c r="K133" s="210" t="s">
        <v>1143</v>
      </c>
      <c r="L133" s="215"/>
      <c r="M133" s="216" t="s">
        <v>1022</v>
      </c>
      <c r="N133" s="217" t="s">
        <v>1043</v>
      </c>
      <c r="O133" s="40"/>
      <c r="P133" s="198">
        <f aca="true" t="shared" si="1" ref="P133:P138">O133*H133</f>
        <v>0</v>
      </c>
      <c r="Q133" s="198">
        <v>0.0456</v>
      </c>
      <c r="R133" s="198">
        <f aca="true" t="shared" si="2" ref="R133:R138">Q133*H133</f>
        <v>0.1824</v>
      </c>
      <c r="S133" s="198">
        <v>0</v>
      </c>
      <c r="T133" s="199">
        <f aca="true" t="shared" si="3" ref="T133:T138">S133*H133</f>
        <v>0</v>
      </c>
      <c r="AR133" s="22" t="s">
        <v>1166</v>
      </c>
      <c r="AT133" s="22" t="s">
        <v>515</v>
      </c>
      <c r="AU133" s="22" t="s">
        <v>1082</v>
      </c>
      <c r="AY133" s="22" t="s">
        <v>1132</v>
      </c>
      <c r="BE133" s="200">
        <f aca="true" t="shared" si="4" ref="BE133:BE138">IF(N133="základní",J133,0)</f>
        <v>0</v>
      </c>
      <c r="BF133" s="200">
        <f aca="true" t="shared" si="5" ref="BF133:BF138">IF(N133="snížená",J133,0)</f>
        <v>0</v>
      </c>
      <c r="BG133" s="200">
        <f aca="true" t="shared" si="6" ref="BG133:BG138">IF(N133="zákl. přenesená",J133,0)</f>
        <v>0</v>
      </c>
      <c r="BH133" s="200">
        <f aca="true" t="shared" si="7" ref="BH133:BH138">IF(N133="sníž. přenesená",J133,0)</f>
        <v>0</v>
      </c>
      <c r="BI133" s="200">
        <f aca="true" t="shared" si="8" ref="BI133:BI138">IF(N133="nulová",J133,0)</f>
        <v>0</v>
      </c>
      <c r="BJ133" s="22" t="s">
        <v>1080</v>
      </c>
      <c r="BK133" s="200">
        <f aca="true" t="shared" si="9" ref="BK133:BK138">ROUND(I133*H133,2)</f>
        <v>0</v>
      </c>
      <c r="BL133" s="22" t="s">
        <v>1150</v>
      </c>
      <c r="BM133" s="22" t="s">
        <v>39</v>
      </c>
    </row>
    <row r="134" spans="2:65" s="1" customFormat="1" ht="25.5" customHeight="1">
      <c r="B134" s="39"/>
      <c r="C134" s="208" t="s">
        <v>536</v>
      </c>
      <c r="D134" s="208" t="s">
        <v>515</v>
      </c>
      <c r="E134" s="209" t="s">
        <v>40</v>
      </c>
      <c r="F134" s="210" t="s">
        <v>41</v>
      </c>
      <c r="G134" s="211" t="s">
        <v>693</v>
      </c>
      <c r="H134" s="212">
        <v>1</v>
      </c>
      <c r="I134" s="213"/>
      <c r="J134" s="214">
        <f t="shared" si="0"/>
        <v>0</v>
      </c>
      <c r="K134" s="210" t="s">
        <v>1143</v>
      </c>
      <c r="L134" s="215"/>
      <c r="M134" s="216" t="s">
        <v>1022</v>
      </c>
      <c r="N134" s="217" t="s">
        <v>1043</v>
      </c>
      <c r="O134" s="40"/>
      <c r="P134" s="198">
        <f t="shared" si="1"/>
        <v>0</v>
      </c>
      <c r="Q134" s="198">
        <v>0.0132</v>
      </c>
      <c r="R134" s="198">
        <f t="shared" si="2"/>
        <v>0.0132</v>
      </c>
      <c r="S134" s="198">
        <v>0</v>
      </c>
      <c r="T134" s="199">
        <f t="shared" si="3"/>
        <v>0</v>
      </c>
      <c r="AR134" s="22" t="s">
        <v>1166</v>
      </c>
      <c r="AT134" s="22" t="s">
        <v>515</v>
      </c>
      <c r="AU134" s="22" t="s">
        <v>1082</v>
      </c>
      <c r="AY134" s="22" t="s">
        <v>1132</v>
      </c>
      <c r="BE134" s="200">
        <f t="shared" si="4"/>
        <v>0</v>
      </c>
      <c r="BF134" s="200">
        <f t="shared" si="5"/>
        <v>0</v>
      </c>
      <c r="BG134" s="200">
        <f t="shared" si="6"/>
        <v>0</v>
      </c>
      <c r="BH134" s="200">
        <f t="shared" si="7"/>
        <v>0</v>
      </c>
      <c r="BI134" s="200">
        <f t="shared" si="8"/>
        <v>0</v>
      </c>
      <c r="BJ134" s="22" t="s">
        <v>1080</v>
      </c>
      <c r="BK134" s="200">
        <f t="shared" si="9"/>
        <v>0</v>
      </c>
      <c r="BL134" s="22" t="s">
        <v>1150</v>
      </c>
      <c r="BM134" s="22" t="s">
        <v>42</v>
      </c>
    </row>
    <row r="135" spans="2:65" s="1" customFormat="1" ht="16.5" customHeight="1">
      <c r="B135" s="39"/>
      <c r="C135" s="208" t="s">
        <v>540</v>
      </c>
      <c r="D135" s="208" t="s">
        <v>515</v>
      </c>
      <c r="E135" s="209" t="s">
        <v>43</v>
      </c>
      <c r="F135" s="210" t="s">
        <v>44</v>
      </c>
      <c r="G135" s="211" t="s">
        <v>700</v>
      </c>
      <c r="H135" s="212">
        <v>5</v>
      </c>
      <c r="I135" s="213"/>
      <c r="J135" s="214">
        <f t="shared" si="0"/>
        <v>0</v>
      </c>
      <c r="K135" s="210" t="s">
        <v>1022</v>
      </c>
      <c r="L135" s="215"/>
      <c r="M135" s="216" t="s">
        <v>1022</v>
      </c>
      <c r="N135" s="217" t="s">
        <v>1043</v>
      </c>
      <c r="O135" s="40"/>
      <c r="P135" s="198">
        <f t="shared" si="1"/>
        <v>0</v>
      </c>
      <c r="Q135" s="198">
        <v>0</v>
      </c>
      <c r="R135" s="198">
        <f t="shared" si="2"/>
        <v>0</v>
      </c>
      <c r="S135" s="198">
        <v>0</v>
      </c>
      <c r="T135" s="199">
        <f t="shared" si="3"/>
        <v>0</v>
      </c>
      <c r="AR135" s="22" t="s">
        <v>1166</v>
      </c>
      <c r="AT135" s="22" t="s">
        <v>515</v>
      </c>
      <c r="AU135" s="22" t="s">
        <v>1082</v>
      </c>
      <c r="AY135" s="22" t="s">
        <v>1132</v>
      </c>
      <c r="BE135" s="200">
        <f t="shared" si="4"/>
        <v>0</v>
      </c>
      <c r="BF135" s="200">
        <f t="shared" si="5"/>
        <v>0</v>
      </c>
      <c r="BG135" s="200">
        <f t="shared" si="6"/>
        <v>0</v>
      </c>
      <c r="BH135" s="200">
        <f t="shared" si="7"/>
        <v>0</v>
      </c>
      <c r="BI135" s="200">
        <f t="shared" si="8"/>
        <v>0</v>
      </c>
      <c r="BJ135" s="22" t="s">
        <v>1080</v>
      </c>
      <c r="BK135" s="200">
        <f t="shared" si="9"/>
        <v>0</v>
      </c>
      <c r="BL135" s="22" t="s">
        <v>1150</v>
      </c>
      <c r="BM135" s="22" t="s">
        <v>45</v>
      </c>
    </row>
    <row r="136" spans="2:65" s="1" customFormat="1" ht="16.5" customHeight="1">
      <c r="B136" s="39"/>
      <c r="C136" s="208" t="s">
        <v>544</v>
      </c>
      <c r="D136" s="208" t="s">
        <v>515</v>
      </c>
      <c r="E136" s="209" t="s">
        <v>46</v>
      </c>
      <c r="F136" s="210" t="s">
        <v>47</v>
      </c>
      <c r="G136" s="211" t="s">
        <v>700</v>
      </c>
      <c r="H136" s="212">
        <v>2</v>
      </c>
      <c r="I136" s="213"/>
      <c r="J136" s="214">
        <f t="shared" si="0"/>
        <v>0</v>
      </c>
      <c r="K136" s="210" t="s">
        <v>1022</v>
      </c>
      <c r="L136" s="215"/>
      <c r="M136" s="216" t="s">
        <v>1022</v>
      </c>
      <c r="N136" s="217" t="s">
        <v>1043</v>
      </c>
      <c r="O136" s="40"/>
      <c r="P136" s="198">
        <f t="shared" si="1"/>
        <v>0</v>
      </c>
      <c r="Q136" s="198">
        <v>0</v>
      </c>
      <c r="R136" s="198">
        <f t="shared" si="2"/>
        <v>0</v>
      </c>
      <c r="S136" s="198">
        <v>0</v>
      </c>
      <c r="T136" s="199">
        <f t="shared" si="3"/>
        <v>0</v>
      </c>
      <c r="AR136" s="22" t="s">
        <v>1166</v>
      </c>
      <c r="AT136" s="22" t="s">
        <v>515</v>
      </c>
      <c r="AU136" s="22" t="s">
        <v>1082</v>
      </c>
      <c r="AY136" s="22" t="s">
        <v>1132</v>
      </c>
      <c r="BE136" s="200">
        <f t="shared" si="4"/>
        <v>0</v>
      </c>
      <c r="BF136" s="200">
        <f t="shared" si="5"/>
        <v>0</v>
      </c>
      <c r="BG136" s="200">
        <f t="shared" si="6"/>
        <v>0</v>
      </c>
      <c r="BH136" s="200">
        <f t="shared" si="7"/>
        <v>0</v>
      </c>
      <c r="BI136" s="200">
        <f t="shared" si="8"/>
        <v>0</v>
      </c>
      <c r="BJ136" s="22" t="s">
        <v>1080</v>
      </c>
      <c r="BK136" s="200">
        <f t="shared" si="9"/>
        <v>0</v>
      </c>
      <c r="BL136" s="22" t="s">
        <v>1150</v>
      </c>
      <c r="BM136" s="22" t="s">
        <v>48</v>
      </c>
    </row>
    <row r="137" spans="2:65" s="1" customFormat="1" ht="16.5" customHeight="1">
      <c r="B137" s="39"/>
      <c r="C137" s="208" t="s">
        <v>549</v>
      </c>
      <c r="D137" s="208" t="s">
        <v>515</v>
      </c>
      <c r="E137" s="209" t="s">
        <v>49</v>
      </c>
      <c r="F137" s="210" t="s">
        <v>50</v>
      </c>
      <c r="G137" s="211" t="s">
        <v>700</v>
      </c>
      <c r="H137" s="212">
        <v>4</v>
      </c>
      <c r="I137" s="213"/>
      <c r="J137" s="214">
        <f t="shared" si="0"/>
        <v>0</v>
      </c>
      <c r="K137" s="210" t="s">
        <v>1022</v>
      </c>
      <c r="L137" s="215"/>
      <c r="M137" s="216" t="s">
        <v>1022</v>
      </c>
      <c r="N137" s="217" t="s">
        <v>1043</v>
      </c>
      <c r="O137" s="40"/>
      <c r="P137" s="198">
        <f t="shared" si="1"/>
        <v>0</v>
      </c>
      <c r="Q137" s="198">
        <v>0</v>
      </c>
      <c r="R137" s="198">
        <f t="shared" si="2"/>
        <v>0</v>
      </c>
      <c r="S137" s="198">
        <v>0</v>
      </c>
      <c r="T137" s="199">
        <f t="shared" si="3"/>
        <v>0</v>
      </c>
      <c r="AR137" s="22" t="s">
        <v>1166</v>
      </c>
      <c r="AT137" s="22" t="s">
        <v>515</v>
      </c>
      <c r="AU137" s="22" t="s">
        <v>1082</v>
      </c>
      <c r="AY137" s="22" t="s">
        <v>1132</v>
      </c>
      <c r="BE137" s="200">
        <f t="shared" si="4"/>
        <v>0</v>
      </c>
      <c r="BF137" s="200">
        <f t="shared" si="5"/>
        <v>0</v>
      </c>
      <c r="BG137" s="200">
        <f t="shared" si="6"/>
        <v>0</v>
      </c>
      <c r="BH137" s="200">
        <f t="shared" si="7"/>
        <v>0</v>
      </c>
      <c r="BI137" s="200">
        <f t="shared" si="8"/>
        <v>0</v>
      </c>
      <c r="BJ137" s="22" t="s">
        <v>1080</v>
      </c>
      <c r="BK137" s="200">
        <f t="shared" si="9"/>
        <v>0</v>
      </c>
      <c r="BL137" s="22" t="s">
        <v>1150</v>
      </c>
      <c r="BM137" s="22" t="s">
        <v>51</v>
      </c>
    </row>
    <row r="138" spans="2:65" s="1" customFormat="1" ht="25.5" customHeight="1">
      <c r="B138" s="39"/>
      <c r="C138" s="189" t="s">
        <v>554</v>
      </c>
      <c r="D138" s="189" t="s">
        <v>1135</v>
      </c>
      <c r="E138" s="190" t="s">
        <v>52</v>
      </c>
      <c r="F138" s="191" t="s">
        <v>53</v>
      </c>
      <c r="G138" s="192" t="s">
        <v>1246</v>
      </c>
      <c r="H138" s="193">
        <v>13.05</v>
      </c>
      <c r="I138" s="194"/>
      <c r="J138" s="195">
        <f t="shared" si="0"/>
        <v>0</v>
      </c>
      <c r="K138" s="191" t="s">
        <v>1143</v>
      </c>
      <c r="L138" s="59"/>
      <c r="M138" s="196" t="s">
        <v>1022</v>
      </c>
      <c r="N138" s="197" t="s">
        <v>1043</v>
      </c>
      <c r="O138" s="40"/>
      <c r="P138" s="198">
        <f t="shared" si="1"/>
        <v>0</v>
      </c>
      <c r="Q138" s="198">
        <v>0</v>
      </c>
      <c r="R138" s="198">
        <f t="shared" si="2"/>
        <v>0</v>
      </c>
      <c r="S138" s="198">
        <v>0</v>
      </c>
      <c r="T138" s="199">
        <f t="shared" si="3"/>
        <v>0</v>
      </c>
      <c r="AR138" s="22" t="s">
        <v>1150</v>
      </c>
      <c r="AT138" s="22" t="s">
        <v>1135</v>
      </c>
      <c r="AU138" s="22" t="s">
        <v>1082</v>
      </c>
      <c r="AY138" s="22" t="s">
        <v>1132</v>
      </c>
      <c r="BE138" s="200">
        <f t="shared" si="4"/>
        <v>0</v>
      </c>
      <c r="BF138" s="200">
        <f t="shared" si="5"/>
        <v>0</v>
      </c>
      <c r="BG138" s="200">
        <f t="shared" si="6"/>
        <v>0</v>
      </c>
      <c r="BH138" s="200">
        <f t="shared" si="7"/>
        <v>0</v>
      </c>
      <c r="BI138" s="200">
        <f t="shared" si="8"/>
        <v>0</v>
      </c>
      <c r="BJ138" s="22" t="s">
        <v>1080</v>
      </c>
      <c r="BK138" s="200">
        <f t="shared" si="9"/>
        <v>0</v>
      </c>
      <c r="BL138" s="22" t="s">
        <v>1150</v>
      </c>
      <c r="BM138" s="22" t="s">
        <v>54</v>
      </c>
    </row>
    <row r="139" spans="2:47" s="1" customFormat="1" ht="67.5">
      <c r="B139" s="39"/>
      <c r="C139" s="61"/>
      <c r="D139" s="205" t="s">
        <v>1213</v>
      </c>
      <c r="E139" s="61"/>
      <c r="F139" s="206" t="s">
        <v>55</v>
      </c>
      <c r="G139" s="61"/>
      <c r="H139" s="61"/>
      <c r="I139" s="157"/>
      <c r="J139" s="61"/>
      <c r="K139" s="61"/>
      <c r="L139" s="59"/>
      <c r="M139" s="207"/>
      <c r="N139" s="40"/>
      <c r="O139" s="40"/>
      <c r="P139" s="40"/>
      <c r="Q139" s="40"/>
      <c r="R139" s="40"/>
      <c r="S139" s="40"/>
      <c r="T139" s="76"/>
      <c r="AT139" s="22" t="s">
        <v>1213</v>
      </c>
      <c r="AU139" s="22" t="s">
        <v>1082</v>
      </c>
    </row>
    <row r="140" spans="2:65" s="1" customFormat="1" ht="16.5" customHeight="1">
      <c r="B140" s="39"/>
      <c r="C140" s="208" t="s">
        <v>559</v>
      </c>
      <c r="D140" s="208" t="s">
        <v>515</v>
      </c>
      <c r="E140" s="209" t="s">
        <v>56</v>
      </c>
      <c r="F140" s="210" t="s">
        <v>57</v>
      </c>
      <c r="G140" s="211" t="s">
        <v>1246</v>
      </c>
      <c r="H140" s="212">
        <v>13.05</v>
      </c>
      <c r="I140" s="213"/>
      <c r="J140" s="214">
        <f>ROUND(I140*H140,2)</f>
        <v>0</v>
      </c>
      <c r="K140" s="210" t="s">
        <v>1143</v>
      </c>
      <c r="L140" s="215"/>
      <c r="M140" s="216" t="s">
        <v>1022</v>
      </c>
      <c r="N140" s="217" t="s">
        <v>1043</v>
      </c>
      <c r="O140" s="40"/>
      <c r="P140" s="198">
        <f>O140*H140</f>
        <v>0</v>
      </c>
      <c r="Q140" s="198">
        <v>0.00106</v>
      </c>
      <c r="R140" s="198">
        <f>Q140*H140</f>
        <v>0.013833</v>
      </c>
      <c r="S140" s="198">
        <v>0</v>
      </c>
      <c r="T140" s="199">
        <f>S140*H140</f>
        <v>0</v>
      </c>
      <c r="AR140" s="22" t="s">
        <v>1166</v>
      </c>
      <c r="AT140" s="22" t="s">
        <v>515</v>
      </c>
      <c r="AU140" s="22" t="s">
        <v>1082</v>
      </c>
      <c r="AY140" s="22" t="s">
        <v>1132</v>
      </c>
      <c r="BE140" s="200">
        <f>IF(N140="základní",J140,0)</f>
        <v>0</v>
      </c>
      <c r="BF140" s="200">
        <f>IF(N140="snížená",J140,0)</f>
        <v>0</v>
      </c>
      <c r="BG140" s="200">
        <f>IF(N140="zákl. přenesená",J140,0)</f>
        <v>0</v>
      </c>
      <c r="BH140" s="200">
        <f>IF(N140="sníž. přenesená",J140,0)</f>
        <v>0</v>
      </c>
      <c r="BI140" s="200">
        <f>IF(N140="nulová",J140,0)</f>
        <v>0</v>
      </c>
      <c r="BJ140" s="22" t="s">
        <v>1080</v>
      </c>
      <c r="BK140" s="200">
        <f>ROUND(I140*H140,2)</f>
        <v>0</v>
      </c>
      <c r="BL140" s="22" t="s">
        <v>1150</v>
      </c>
      <c r="BM140" s="22" t="s">
        <v>58</v>
      </c>
    </row>
    <row r="141" spans="2:65" s="1" customFormat="1" ht="38.25" customHeight="1">
      <c r="B141" s="39"/>
      <c r="C141" s="189" t="s">
        <v>564</v>
      </c>
      <c r="D141" s="189" t="s">
        <v>1135</v>
      </c>
      <c r="E141" s="190" t="s">
        <v>59</v>
      </c>
      <c r="F141" s="191" t="s">
        <v>60</v>
      </c>
      <c r="G141" s="192" t="s">
        <v>693</v>
      </c>
      <c r="H141" s="193">
        <v>3</v>
      </c>
      <c r="I141" s="194"/>
      <c r="J141" s="195">
        <f>ROUND(I141*H141,2)</f>
        <v>0</v>
      </c>
      <c r="K141" s="191" t="s">
        <v>1143</v>
      </c>
      <c r="L141" s="59"/>
      <c r="M141" s="196" t="s">
        <v>1022</v>
      </c>
      <c r="N141" s="197" t="s">
        <v>1043</v>
      </c>
      <c r="O141" s="40"/>
      <c r="P141" s="198">
        <f>O141*H141</f>
        <v>0</v>
      </c>
      <c r="Q141" s="198">
        <v>0.00545</v>
      </c>
      <c r="R141" s="198">
        <f>Q141*H141</f>
        <v>0.01635</v>
      </c>
      <c r="S141" s="198">
        <v>0</v>
      </c>
      <c r="T141" s="199">
        <f>S141*H141</f>
        <v>0</v>
      </c>
      <c r="AR141" s="22" t="s">
        <v>1150</v>
      </c>
      <c r="AT141" s="22" t="s">
        <v>1135</v>
      </c>
      <c r="AU141" s="22" t="s">
        <v>1082</v>
      </c>
      <c r="AY141" s="22" t="s">
        <v>1132</v>
      </c>
      <c r="BE141" s="200">
        <f>IF(N141="základní",J141,0)</f>
        <v>0</v>
      </c>
      <c r="BF141" s="200">
        <f>IF(N141="snížená",J141,0)</f>
        <v>0</v>
      </c>
      <c r="BG141" s="200">
        <f>IF(N141="zákl. přenesená",J141,0)</f>
        <v>0</v>
      </c>
      <c r="BH141" s="200">
        <f>IF(N141="sníž. přenesená",J141,0)</f>
        <v>0</v>
      </c>
      <c r="BI141" s="200">
        <f>IF(N141="nulová",J141,0)</f>
        <v>0</v>
      </c>
      <c r="BJ141" s="22" t="s">
        <v>1080</v>
      </c>
      <c r="BK141" s="200">
        <f>ROUND(I141*H141,2)</f>
        <v>0</v>
      </c>
      <c r="BL141" s="22" t="s">
        <v>1150</v>
      </c>
      <c r="BM141" s="22" t="s">
        <v>61</v>
      </c>
    </row>
    <row r="142" spans="2:47" s="1" customFormat="1" ht="162">
      <c r="B142" s="39"/>
      <c r="C142" s="61"/>
      <c r="D142" s="205" t="s">
        <v>1213</v>
      </c>
      <c r="E142" s="61"/>
      <c r="F142" s="206" t="s">
        <v>62</v>
      </c>
      <c r="G142" s="61"/>
      <c r="H142" s="61"/>
      <c r="I142" s="157"/>
      <c r="J142" s="61"/>
      <c r="K142" s="61"/>
      <c r="L142" s="59"/>
      <c r="M142" s="207"/>
      <c r="N142" s="40"/>
      <c r="O142" s="40"/>
      <c r="P142" s="40"/>
      <c r="Q142" s="40"/>
      <c r="R142" s="40"/>
      <c r="S142" s="40"/>
      <c r="T142" s="76"/>
      <c r="AT142" s="22" t="s">
        <v>1213</v>
      </c>
      <c r="AU142" s="22" t="s">
        <v>1082</v>
      </c>
    </row>
    <row r="143" spans="2:65" s="1" customFormat="1" ht="16.5" customHeight="1">
      <c r="B143" s="39"/>
      <c r="C143" s="208" t="s">
        <v>568</v>
      </c>
      <c r="D143" s="208" t="s">
        <v>515</v>
      </c>
      <c r="E143" s="209" t="s">
        <v>63</v>
      </c>
      <c r="F143" s="210" t="s">
        <v>64</v>
      </c>
      <c r="G143" s="211" t="s">
        <v>693</v>
      </c>
      <c r="H143" s="212">
        <v>3</v>
      </c>
      <c r="I143" s="213"/>
      <c r="J143" s="214">
        <f>ROUND(I143*H143,2)</f>
        <v>0</v>
      </c>
      <c r="K143" s="210" t="s">
        <v>1143</v>
      </c>
      <c r="L143" s="215"/>
      <c r="M143" s="216" t="s">
        <v>1022</v>
      </c>
      <c r="N143" s="217" t="s">
        <v>1043</v>
      </c>
      <c r="O143" s="40"/>
      <c r="P143" s="198">
        <f>O143*H143</f>
        <v>0</v>
      </c>
      <c r="Q143" s="198">
        <v>0.181</v>
      </c>
      <c r="R143" s="198">
        <f>Q143*H143</f>
        <v>0.5429999999999999</v>
      </c>
      <c r="S143" s="198">
        <v>0</v>
      </c>
      <c r="T143" s="199">
        <f>S143*H143</f>
        <v>0</v>
      </c>
      <c r="AR143" s="22" t="s">
        <v>1166</v>
      </c>
      <c r="AT143" s="22" t="s">
        <v>515</v>
      </c>
      <c r="AU143" s="22" t="s">
        <v>1082</v>
      </c>
      <c r="AY143" s="22" t="s">
        <v>1132</v>
      </c>
      <c r="BE143" s="200">
        <f>IF(N143="základní",J143,0)</f>
        <v>0</v>
      </c>
      <c r="BF143" s="200">
        <f>IF(N143="snížená",J143,0)</f>
        <v>0</v>
      </c>
      <c r="BG143" s="200">
        <f>IF(N143="zákl. přenesená",J143,0)</f>
        <v>0</v>
      </c>
      <c r="BH143" s="200">
        <f>IF(N143="sníž. přenesená",J143,0)</f>
        <v>0</v>
      </c>
      <c r="BI143" s="200">
        <f>IF(N143="nulová",J143,0)</f>
        <v>0</v>
      </c>
      <c r="BJ143" s="22" t="s">
        <v>1080</v>
      </c>
      <c r="BK143" s="200">
        <f>ROUND(I143*H143,2)</f>
        <v>0</v>
      </c>
      <c r="BL143" s="22" t="s">
        <v>1150</v>
      </c>
      <c r="BM143" s="22" t="s">
        <v>65</v>
      </c>
    </row>
    <row r="144" spans="2:65" s="1" customFormat="1" ht="25.5" customHeight="1">
      <c r="B144" s="39"/>
      <c r="C144" s="189" t="s">
        <v>573</v>
      </c>
      <c r="D144" s="189" t="s">
        <v>1135</v>
      </c>
      <c r="E144" s="190" t="s">
        <v>66</v>
      </c>
      <c r="F144" s="191" t="s">
        <v>67</v>
      </c>
      <c r="G144" s="192" t="s">
        <v>693</v>
      </c>
      <c r="H144" s="193">
        <v>3</v>
      </c>
      <c r="I144" s="194"/>
      <c r="J144" s="195">
        <f>ROUND(I144*H144,2)</f>
        <v>0</v>
      </c>
      <c r="K144" s="191" t="s">
        <v>1143</v>
      </c>
      <c r="L144" s="59"/>
      <c r="M144" s="196" t="s">
        <v>1022</v>
      </c>
      <c r="N144" s="197" t="s">
        <v>1043</v>
      </c>
      <c r="O144" s="40"/>
      <c r="P144" s="198">
        <f>O144*H144</f>
        <v>0</v>
      </c>
      <c r="Q144" s="198">
        <v>0</v>
      </c>
      <c r="R144" s="198">
        <f>Q144*H144</f>
        <v>0</v>
      </c>
      <c r="S144" s="198">
        <v>0</v>
      </c>
      <c r="T144" s="199">
        <f>S144*H144</f>
        <v>0</v>
      </c>
      <c r="AR144" s="22" t="s">
        <v>1150</v>
      </c>
      <c r="AT144" s="22" t="s">
        <v>1135</v>
      </c>
      <c r="AU144" s="22" t="s">
        <v>1082</v>
      </c>
      <c r="AY144" s="22" t="s">
        <v>1132</v>
      </c>
      <c r="BE144" s="200">
        <f>IF(N144="základní",J144,0)</f>
        <v>0</v>
      </c>
      <c r="BF144" s="200">
        <f>IF(N144="snížená",J144,0)</f>
        <v>0</v>
      </c>
      <c r="BG144" s="200">
        <f>IF(N144="zákl. přenesená",J144,0)</f>
        <v>0</v>
      </c>
      <c r="BH144" s="200">
        <f>IF(N144="sníž. přenesená",J144,0)</f>
        <v>0</v>
      </c>
      <c r="BI144" s="200">
        <f>IF(N144="nulová",J144,0)</f>
        <v>0</v>
      </c>
      <c r="BJ144" s="22" t="s">
        <v>1080</v>
      </c>
      <c r="BK144" s="200">
        <f>ROUND(I144*H144,2)</f>
        <v>0</v>
      </c>
      <c r="BL144" s="22" t="s">
        <v>1150</v>
      </c>
      <c r="BM144" s="22" t="s">
        <v>68</v>
      </c>
    </row>
    <row r="145" spans="2:47" s="1" customFormat="1" ht="162">
      <c r="B145" s="39"/>
      <c r="C145" s="61"/>
      <c r="D145" s="205" t="s">
        <v>1213</v>
      </c>
      <c r="E145" s="61"/>
      <c r="F145" s="206" t="s">
        <v>62</v>
      </c>
      <c r="G145" s="61"/>
      <c r="H145" s="61"/>
      <c r="I145" s="157"/>
      <c r="J145" s="61"/>
      <c r="K145" s="61"/>
      <c r="L145" s="59"/>
      <c r="M145" s="207"/>
      <c r="N145" s="40"/>
      <c r="O145" s="40"/>
      <c r="P145" s="40"/>
      <c r="Q145" s="40"/>
      <c r="R145" s="40"/>
      <c r="S145" s="40"/>
      <c r="T145" s="76"/>
      <c r="AT145" s="22" t="s">
        <v>1213</v>
      </c>
      <c r="AU145" s="22" t="s">
        <v>1082</v>
      </c>
    </row>
    <row r="146" spans="2:65" s="1" customFormat="1" ht="16.5" customHeight="1">
      <c r="B146" s="39"/>
      <c r="C146" s="208" t="s">
        <v>579</v>
      </c>
      <c r="D146" s="208" t="s">
        <v>515</v>
      </c>
      <c r="E146" s="209" t="s">
        <v>69</v>
      </c>
      <c r="F146" s="210" t="s">
        <v>70</v>
      </c>
      <c r="G146" s="211" t="s">
        <v>693</v>
      </c>
      <c r="H146" s="212">
        <v>3</v>
      </c>
      <c r="I146" s="213"/>
      <c r="J146" s="214">
        <f>ROUND(I146*H146,2)</f>
        <v>0</v>
      </c>
      <c r="K146" s="210" t="s">
        <v>1143</v>
      </c>
      <c r="L146" s="215"/>
      <c r="M146" s="216" t="s">
        <v>1022</v>
      </c>
      <c r="N146" s="217" t="s">
        <v>1043</v>
      </c>
      <c r="O146" s="40"/>
      <c r="P146" s="198">
        <f>O146*H146</f>
        <v>0</v>
      </c>
      <c r="Q146" s="198">
        <v>0.0046</v>
      </c>
      <c r="R146" s="198">
        <f>Q146*H146</f>
        <v>0.0138</v>
      </c>
      <c r="S146" s="198">
        <v>0</v>
      </c>
      <c r="T146" s="199">
        <f>S146*H146</f>
        <v>0</v>
      </c>
      <c r="AR146" s="22" t="s">
        <v>1166</v>
      </c>
      <c r="AT146" s="22" t="s">
        <v>515</v>
      </c>
      <c r="AU146" s="22" t="s">
        <v>1082</v>
      </c>
      <c r="AY146" s="22" t="s">
        <v>1132</v>
      </c>
      <c r="BE146" s="200">
        <f>IF(N146="základní",J146,0)</f>
        <v>0</v>
      </c>
      <c r="BF146" s="200">
        <f>IF(N146="snížená",J146,0)</f>
        <v>0</v>
      </c>
      <c r="BG146" s="200">
        <f>IF(N146="zákl. přenesená",J146,0)</f>
        <v>0</v>
      </c>
      <c r="BH146" s="200">
        <f>IF(N146="sníž. přenesená",J146,0)</f>
        <v>0</v>
      </c>
      <c r="BI146" s="200">
        <f>IF(N146="nulová",J146,0)</f>
        <v>0</v>
      </c>
      <c r="BJ146" s="22" t="s">
        <v>1080</v>
      </c>
      <c r="BK146" s="200">
        <f>ROUND(I146*H146,2)</f>
        <v>0</v>
      </c>
      <c r="BL146" s="22" t="s">
        <v>1150</v>
      </c>
      <c r="BM146" s="22" t="s">
        <v>71</v>
      </c>
    </row>
    <row r="147" spans="2:65" s="1" customFormat="1" ht="16.5" customHeight="1">
      <c r="B147" s="39"/>
      <c r="C147" s="189" t="s">
        <v>583</v>
      </c>
      <c r="D147" s="189" t="s">
        <v>1135</v>
      </c>
      <c r="E147" s="190" t="s">
        <v>72</v>
      </c>
      <c r="F147" s="191" t="s">
        <v>73</v>
      </c>
      <c r="G147" s="192" t="s">
        <v>74</v>
      </c>
      <c r="H147" s="193">
        <v>2</v>
      </c>
      <c r="I147" s="194"/>
      <c r="J147" s="195">
        <f>ROUND(I147*H147,2)</f>
        <v>0</v>
      </c>
      <c r="K147" s="191" t="s">
        <v>1143</v>
      </c>
      <c r="L147" s="59"/>
      <c r="M147" s="196" t="s">
        <v>1022</v>
      </c>
      <c r="N147" s="197" t="s">
        <v>1043</v>
      </c>
      <c r="O147" s="40"/>
      <c r="P147" s="198">
        <f>O147*H147</f>
        <v>0</v>
      </c>
      <c r="Q147" s="198">
        <v>0.00031</v>
      </c>
      <c r="R147" s="198">
        <f>Q147*H147</f>
        <v>0.00062</v>
      </c>
      <c r="S147" s="198">
        <v>0</v>
      </c>
      <c r="T147" s="199">
        <f>S147*H147</f>
        <v>0</v>
      </c>
      <c r="AR147" s="22" t="s">
        <v>1150</v>
      </c>
      <c r="AT147" s="22" t="s">
        <v>1135</v>
      </c>
      <c r="AU147" s="22" t="s">
        <v>1082</v>
      </c>
      <c r="AY147" s="22" t="s">
        <v>1132</v>
      </c>
      <c r="BE147" s="200">
        <f>IF(N147="základní",J147,0)</f>
        <v>0</v>
      </c>
      <c r="BF147" s="200">
        <f>IF(N147="snížená",J147,0)</f>
        <v>0</v>
      </c>
      <c r="BG147" s="200">
        <f>IF(N147="zákl. přenesená",J147,0)</f>
        <v>0</v>
      </c>
      <c r="BH147" s="200">
        <f>IF(N147="sníž. přenesená",J147,0)</f>
        <v>0</v>
      </c>
      <c r="BI147" s="200">
        <f>IF(N147="nulová",J147,0)</f>
        <v>0</v>
      </c>
      <c r="BJ147" s="22" t="s">
        <v>1080</v>
      </c>
      <c r="BK147" s="200">
        <f>ROUND(I147*H147,2)</f>
        <v>0</v>
      </c>
      <c r="BL147" s="22" t="s">
        <v>1150</v>
      </c>
      <c r="BM147" s="22" t="s">
        <v>75</v>
      </c>
    </row>
    <row r="148" spans="2:47" s="1" customFormat="1" ht="81">
      <c r="B148" s="39"/>
      <c r="C148" s="61"/>
      <c r="D148" s="205" t="s">
        <v>1213</v>
      </c>
      <c r="E148" s="61"/>
      <c r="F148" s="206" t="s">
        <v>76</v>
      </c>
      <c r="G148" s="61"/>
      <c r="H148" s="61"/>
      <c r="I148" s="157"/>
      <c r="J148" s="61"/>
      <c r="K148" s="61"/>
      <c r="L148" s="59"/>
      <c r="M148" s="207"/>
      <c r="N148" s="40"/>
      <c r="O148" s="40"/>
      <c r="P148" s="40"/>
      <c r="Q148" s="40"/>
      <c r="R148" s="40"/>
      <c r="S148" s="40"/>
      <c r="T148" s="76"/>
      <c r="AT148" s="22" t="s">
        <v>1213</v>
      </c>
      <c r="AU148" s="22" t="s">
        <v>1082</v>
      </c>
    </row>
    <row r="149" spans="2:65" s="1" customFormat="1" ht="16.5" customHeight="1">
      <c r="B149" s="39"/>
      <c r="C149" s="189" t="s">
        <v>588</v>
      </c>
      <c r="D149" s="189" t="s">
        <v>1135</v>
      </c>
      <c r="E149" s="190" t="s">
        <v>77</v>
      </c>
      <c r="F149" s="191" t="s">
        <v>78</v>
      </c>
      <c r="G149" s="192" t="s">
        <v>1246</v>
      </c>
      <c r="H149" s="193">
        <v>106</v>
      </c>
      <c r="I149" s="194"/>
      <c r="J149" s="195">
        <f>ROUND(I149*H149,2)</f>
        <v>0</v>
      </c>
      <c r="K149" s="191" t="s">
        <v>1143</v>
      </c>
      <c r="L149" s="59"/>
      <c r="M149" s="196" t="s">
        <v>1022</v>
      </c>
      <c r="N149" s="197" t="s">
        <v>1043</v>
      </c>
      <c r="O149" s="40"/>
      <c r="P149" s="198">
        <f>O149*H149</f>
        <v>0</v>
      </c>
      <c r="Q149" s="198">
        <v>0</v>
      </c>
      <c r="R149" s="198">
        <f>Q149*H149</f>
        <v>0</v>
      </c>
      <c r="S149" s="198">
        <v>0</v>
      </c>
      <c r="T149" s="199">
        <f>S149*H149</f>
        <v>0</v>
      </c>
      <c r="AR149" s="22" t="s">
        <v>1150</v>
      </c>
      <c r="AT149" s="22" t="s">
        <v>1135</v>
      </c>
      <c r="AU149" s="22" t="s">
        <v>1082</v>
      </c>
      <c r="AY149" s="22" t="s">
        <v>1132</v>
      </c>
      <c r="BE149" s="200">
        <f>IF(N149="základní",J149,0)</f>
        <v>0</v>
      </c>
      <c r="BF149" s="200">
        <f>IF(N149="snížená",J149,0)</f>
        <v>0</v>
      </c>
      <c r="BG149" s="200">
        <f>IF(N149="zákl. přenesená",J149,0)</f>
        <v>0</v>
      </c>
      <c r="BH149" s="200">
        <f>IF(N149="sníž. přenesená",J149,0)</f>
        <v>0</v>
      </c>
      <c r="BI149" s="200">
        <f>IF(N149="nulová",J149,0)</f>
        <v>0</v>
      </c>
      <c r="BJ149" s="22" t="s">
        <v>1080</v>
      </c>
      <c r="BK149" s="200">
        <f>ROUND(I149*H149,2)</f>
        <v>0</v>
      </c>
      <c r="BL149" s="22" t="s">
        <v>1150</v>
      </c>
      <c r="BM149" s="22" t="s">
        <v>79</v>
      </c>
    </row>
    <row r="150" spans="2:47" s="1" customFormat="1" ht="94.5">
      <c r="B150" s="39"/>
      <c r="C150" s="61"/>
      <c r="D150" s="205" t="s">
        <v>1213</v>
      </c>
      <c r="E150" s="61"/>
      <c r="F150" s="206" t="s">
        <v>80</v>
      </c>
      <c r="G150" s="61"/>
      <c r="H150" s="61"/>
      <c r="I150" s="157"/>
      <c r="J150" s="61"/>
      <c r="K150" s="61"/>
      <c r="L150" s="59"/>
      <c r="M150" s="207"/>
      <c r="N150" s="40"/>
      <c r="O150" s="40"/>
      <c r="P150" s="40"/>
      <c r="Q150" s="40"/>
      <c r="R150" s="40"/>
      <c r="S150" s="40"/>
      <c r="T150" s="76"/>
      <c r="AT150" s="22" t="s">
        <v>1213</v>
      </c>
      <c r="AU150" s="22" t="s">
        <v>1082</v>
      </c>
    </row>
    <row r="151" spans="2:65" s="1" customFormat="1" ht="16.5" customHeight="1">
      <c r="B151" s="39"/>
      <c r="C151" s="189" t="s">
        <v>593</v>
      </c>
      <c r="D151" s="189" t="s">
        <v>1135</v>
      </c>
      <c r="E151" s="190" t="s">
        <v>81</v>
      </c>
      <c r="F151" s="191" t="s">
        <v>82</v>
      </c>
      <c r="G151" s="192" t="s">
        <v>1246</v>
      </c>
      <c r="H151" s="193">
        <v>106</v>
      </c>
      <c r="I151" s="194"/>
      <c r="J151" s="195">
        <f>ROUND(I151*H151,2)</f>
        <v>0</v>
      </c>
      <c r="K151" s="191" t="s">
        <v>1143</v>
      </c>
      <c r="L151" s="59"/>
      <c r="M151" s="196" t="s">
        <v>1022</v>
      </c>
      <c r="N151" s="197" t="s">
        <v>1043</v>
      </c>
      <c r="O151" s="40"/>
      <c r="P151" s="198">
        <f>O151*H151</f>
        <v>0</v>
      </c>
      <c r="Q151" s="198">
        <v>0</v>
      </c>
      <c r="R151" s="198">
        <f>Q151*H151</f>
        <v>0</v>
      </c>
      <c r="S151" s="198">
        <v>0</v>
      </c>
      <c r="T151" s="199">
        <f>S151*H151</f>
        <v>0</v>
      </c>
      <c r="AR151" s="22" t="s">
        <v>1150</v>
      </c>
      <c r="AT151" s="22" t="s">
        <v>1135</v>
      </c>
      <c r="AU151" s="22" t="s">
        <v>1082</v>
      </c>
      <c r="AY151" s="22" t="s">
        <v>1132</v>
      </c>
      <c r="BE151" s="200">
        <f>IF(N151="základní",J151,0)</f>
        <v>0</v>
      </c>
      <c r="BF151" s="200">
        <f>IF(N151="snížená",J151,0)</f>
        <v>0</v>
      </c>
      <c r="BG151" s="200">
        <f>IF(N151="zákl. přenesená",J151,0)</f>
        <v>0</v>
      </c>
      <c r="BH151" s="200">
        <f>IF(N151="sníž. přenesená",J151,0)</f>
        <v>0</v>
      </c>
      <c r="BI151" s="200">
        <f>IF(N151="nulová",J151,0)</f>
        <v>0</v>
      </c>
      <c r="BJ151" s="22" t="s">
        <v>1080</v>
      </c>
      <c r="BK151" s="200">
        <f>ROUND(I151*H151,2)</f>
        <v>0</v>
      </c>
      <c r="BL151" s="22" t="s">
        <v>1150</v>
      </c>
      <c r="BM151" s="22" t="s">
        <v>83</v>
      </c>
    </row>
    <row r="152" spans="2:47" s="1" customFormat="1" ht="40.5">
      <c r="B152" s="39"/>
      <c r="C152" s="61"/>
      <c r="D152" s="205" t="s">
        <v>1213</v>
      </c>
      <c r="E152" s="61"/>
      <c r="F152" s="206" t="s">
        <v>84</v>
      </c>
      <c r="G152" s="61"/>
      <c r="H152" s="61"/>
      <c r="I152" s="157"/>
      <c r="J152" s="61"/>
      <c r="K152" s="61"/>
      <c r="L152" s="59"/>
      <c r="M152" s="207"/>
      <c r="N152" s="40"/>
      <c r="O152" s="40"/>
      <c r="P152" s="40"/>
      <c r="Q152" s="40"/>
      <c r="R152" s="40"/>
      <c r="S152" s="40"/>
      <c r="T152" s="76"/>
      <c r="AT152" s="22" t="s">
        <v>1213</v>
      </c>
      <c r="AU152" s="22" t="s">
        <v>1082</v>
      </c>
    </row>
    <row r="153" spans="2:65" s="1" customFormat="1" ht="25.5" customHeight="1">
      <c r="B153" s="39"/>
      <c r="C153" s="189" t="s">
        <v>625</v>
      </c>
      <c r="D153" s="189" t="s">
        <v>1135</v>
      </c>
      <c r="E153" s="190" t="s">
        <v>85</v>
      </c>
      <c r="F153" s="191" t="s">
        <v>86</v>
      </c>
      <c r="G153" s="192" t="s">
        <v>1138</v>
      </c>
      <c r="H153" s="193">
        <v>1</v>
      </c>
      <c r="I153" s="194"/>
      <c r="J153" s="195">
        <f>ROUND(I153*H153,2)</f>
        <v>0</v>
      </c>
      <c r="K153" s="191" t="s">
        <v>1022</v>
      </c>
      <c r="L153" s="59"/>
      <c r="M153" s="196" t="s">
        <v>1022</v>
      </c>
      <c r="N153" s="197" t="s">
        <v>1043</v>
      </c>
      <c r="O153" s="40"/>
      <c r="P153" s="198">
        <f>O153*H153</f>
        <v>0</v>
      </c>
      <c r="Q153" s="198">
        <v>0</v>
      </c>
      <c r="R153" s="198">
        <f>Q153*H153</f>
        <v>0</v>
      </c>
      <c r="S153" s="198">
        <v>0</v>
      </c>
      <c r="T153" s="199">
        <f>S153*H153</f>
        <v>0</v>
      </c>
      <c r="AR153" s="22" t="s">
        <v>1150</v>
      </c>
      <c r="AT153" s="22" t="s">
        <v>1135</v>
      </c>
      <c r="AU153" s="22" t="s">
        <v>1082</v>
      </c>
      <c r="AY153" s="22" t="s">
        <v>1132</v>
      </c>
      <c r="BE153" s="200">
        <f>IF(N153="základní",J153,0)</f>
        <v>0</v>
      </c>
      <c r="BF153" s="200">
        <f>IF(N153="snížená",J153,0)</f>
        <v>0</v>
      </c>
      <c r="BG153" s="200">
        <f>IF(N153="zákl. přenesená",J153,0)</f>
        <v>0</v>
      </c>
      <c r="BH153" s="200">
        <f>IF(N153="sníž. přenesená",J153,0)</f>
        <v>0</v>
      </c>
      <c r="BI153" s="200">
        <f>IF(N153="nulová",J153,0)</f>
        <v>0</v>
      </c>
      <c r="BJ153" s="22" t="s">
        <v>1080</v>
      </c>
      <c r="BK153" s="200">
        <f>ROUND(I153*H153,2)</f>
        <v>0</v>
      </c>
      <c r="BL153" s="22" t="s">
        <v>1150</v>
      </c>
      <c r="BM153" s="22" t="s">
        <v>87</v>
      </c>
    </row>
    <row r="154" spans="2:65" s="1" customFormat="1" ht="16.5" customHeight="1">
      <c r="B154" s="39"/>
      <c r="C154" s="189" t="s">
        <v>598</v>
      </c>
      <c r="D154" s="189" t="s">
        <v>1135</v>
      </c>
      <c r="E154" s="190" t="s">
        <v>88</v>
      </c>
      <c r="F154" s="191" t="s">
        <v>89</v>
      </c>
      <c r="G154" s="192" t="s">
        <v>693</v>
      </c>
      <c r="H154" s="193">
        <v>3</v>
      </c>
      <c r="I154" s="194"/>
      <c r="J154" s="195">
        <f>ROUND(I154*H154,2)</f>
        <v>0</v>
      </c>
      <c r="K154" s="191" t="s">
        <v>1143</v>
      </c>
      <c r="L154" s="59"/>
      <c r="M154" s="196" t="s">
        <v>1022</v>
      </c>
      <c r="N154" s="197" t="s">
        <v>1043</v>
      </c>
      <c r="O154" s="40"/>
      <c r="P154" s="198">
        <f>O154*H154</f>
        <v>0</v>
      </c>
      <c r="Q154" s="198">
        <v>0.12303</v>
      </c>
      <c r="R154" s="198">
        <f>Q154*H154</f>
        <v>0.36909000000000003</v>
      </c>
      <c r="S154" s="198">
        <v>0</v>
      </c>
      <c r="T154" s="199">
        <f>S154*H154</f>
        <v>0</v>
      </c>
      <c r="AR154" s="22" t="s">
        <v>1150</v>
      </c>
      <c r="AT154" s="22" t="s">
        <v>1135</v>
      </c>
      <c r="AU154" s="22" t="s">
        <v>1082</v>
      </c>
      <c r="AY154" s="22" t="s">
        <v>1132</v>
      </c>
      <c r="BE154" s="200">
        <f>IF(N154="základní",J154,0)</f>
        <v>0</v>
      </c>
      <c r="BF154" s="200">
        <f>IF(N154="snížená",J154,0)</f>
        <v>0</v>
      </c>
      <c r="BG154" s="200">
        <f>IF(N154="zákl. přenesená",J154,0)</f>
        <v>0</v>
      </c>
      <c r="BH154" s="200">
        <f>IF(N154="sníž. přenesená",J154,0)</f>
        <v>0</v>
      </c>
      <c r="BI154" s="200">
        <f>IF(N154="nulová",J154,0)</f>
        <v>0</v>
      </c>
      <c r="BJ154" s="22" t="s">
        <v>1080</v>
      </c>
      <c r="BK154" s="200">
        <f>ROUND(I154*H154,2)</f>
        <v>0</v>
      </c>
      <c r="BL154" s="22" t="s">
        <v>1150</v>
      </c>
      <c r="BM154" s="22" t="s">
        <v>90</v>
      </c>
    </row>
    <row r="155" spans="2:47" s="1" customFormat="1" ht="40.5">
      <c r="B155" s="39"/>
      <c r="C155" s="61"/>
      <c r="D155" s="205" t="s">
        <v>1213</v>
      </c>
      <c r="E155" s="61"/>
      <c r="F155" s="206" t="s">
        <v>91</v>
      </c>
      <c r="G155" s="61"/>
      <c r="H155" s="61"/>
      <c r="I155" s="157"/>
      <c r="J155" s="61"/>
      <c r="K155" s="61"/>
      <c r="L155" s="59"/>
      <c r="M155" s="207"/>
      <c r="N155" s="40"/>
      <c r="O155" s="40"/>
      <c r="P155" s="40"/>
      <c r="Q155" s="40"/>
      <c r="R155" s="40"/>
      <c r="S155" s="40"/>
      <c r="T155" s="76"/>
      <c r="AT155" s="22" t="s">
        <v>1213</v>
      </c>
      <c r="AU155" s="22" t="s">
        <v>1082</v>
      </c>
    </row>
    <row r="156" spans="2:65" s="1" customFormat="1" ht="16.5" customHeight="1">
      <c r="B156" s="39"/>
      <c r="C156" s="208" t="s">
        <v>603</v>
      </c>
      <c r="D156" s="208" t="s">
        <v>515</v>
      </c>
      <c r="E156" s="209" t="s">
        <v>92</v>
      </c>
      <c r="F156" s="210" t="s">
        <v>93</v>
      </c>
      <c r="G156" s="211" t="s">
        <v>693</v>
      </c>
      <c r="H156" s="212">
        <v>3</v>
      </c>
      <c r="I156" s="213"/>
      <c r="J156" s="214">
        <f>ROUND(I156*H156,2)</f>
        <v>0</v>
      </c>
      <c r="K156" s="210" t="s">
        <v>1143</v>
      </c>
      <c r="L156" s="215"/>
      <c r="M156" s="216" t="s">
        <v>1022</v>
      </c>
      <c r="N156" s="217" t="s">
        <v>1043</v>
      </c>
      <c r="O156" s="40"/>
      <c r="P156" s="198">
        <f>O156*H156</f>
        <v>0</v>
      </c>
      <c r="Q156" s="198">
        <v>0.0133</v>
      </c>
      <c r="R156" s="198">
        <f>Q156*H156</f>
        <v>0.0399</v>
      </c>
      <c r="S156" s="198">
        <v>0</v>
      </c>
      <c r="T156" s="199">
        <f>S156*H156</f>
        <v>0</v>
      </c>
      <c r="AR156" s="22" t="s">
        <v>1166</v>
      </c>
      <c r="AT156" s="22" t="s">
        <v>515</v>
      </c>
      <c r="AU156" s="22" t="s">
        <v>1082</v>
      </c>
      <c r="AY156" s="22" t="s">
        <v>1132</v>
      </c>
      <c r="BE156" s="200">
        <f>IF(N156="základní",J156,0)</f>
        <v>0</v>
      </c>
      <c r="BF156" s="200">
        <f>IF(N156="snížená",J156,0)</f>
        <v>0</v>
      </c>
      <c r="BG156" s="200">
        <f>IF(N156="zákl. přenesená",J156,0)</f>
        <v>0</v>
      </c>
      <c r="BH156" s="200">
        <f>IF(N156="sníž. přenesená",J156,0)</f>
        <v>0</v>
      </c>
      <c r="BI156" s="200">
        <f>IF(N156="nulová",J156,0)</f>
        <v>0</v>
      </c>
      <c r="BJ156" s="22" t="s">
        <v>1080</v>
      </c>
      <c r="BK156" s="200">
        <f>ROUND(I156*H156,2)</f>
        <v>0</v>
      </c>
      <c r="BL156" s="22" t="s">
        <v>1150</v>
      </c>
      <c r="BM156" s="22" t="s">
        <v>94</v>
      </c>
    </row>
    <row r="157" spans="2:65" s="1" customFormat="1" ht="16.5" customHeight="1">
      <c r="B157" s="39"/>
      <c r="C157" s="189" t="s">
        <v>608</v>
      </c>
      <c r="D157" s="189" t="s">
        <v>1135</v>
      </c>
      <c r="E157" s="190" t="s">
        <v>95</v>
      </c>
      <c r="F157" s="191" t="s">
        <v>96</v>
      </c>
      <c r="G157" s="192" t="s">
        <v>1246</v>
      </c>
      <c r="H157" s="193">
        <v>106</v>
      </c>
      <c r="I157" s="194"/>
      <c r="J157" s="195">
        <f>ROUND(I157*H157,2)</f>
        <v>0</v>
      </c>
      <c r="K157" s="191" t="s">
        <v>1143</v>
      </c>
      <c r="L157" s="59"/>
      <c r="M157" s="196" t="s">
        <v>1022</v>
      </c>
      <c r="N157" s="197" t="s">
        <v>1043</v>
      </c>
      <c r="O157" s="40"/>
      <c r="P157" s="198">
        <f>O157*H157</f>
        <v>0</v>
      </c>
      <c r="Q157" s="198">
        <v>9E-05</v>
      </c>
      <c r="R157" s="198">
        <f>Q157*H157</f>
        <v>0.00954</v>
      </c>
      <c r="S157" s="198">
        <v>0</v>
      </c>
      <c r="T157" s="199">
        <f>S157*H157</f>
        <v>0</v>
      </c>
      <c r="AR157" s="22" t="s">
        <v>1150</v>
      </c>
      <c r="AT157" s="22" t="s">
        <v>1135</v>
      </c>
      <c r="AU157" s="22" t="s">
        <v>1082</v>
      </c>
      <c r="AY157" s="22" t="s">
        <v>1132</v>
      </c>
      <c r="BE157" s="200">
        <f>IF(N157="základní",J157,0)</f>
        <v>0</v>
      </c>
      <c r="BF157" s="200">
        <f>IF(N157="snížená",J157,0)</f>
        <v>0</v>
      </c>
      <c r="BG157" s="200">
        <f>IF(N157="zákl. přenesená",J157,0)</f>
        <v>0</v>
      </c>
      <c r="BH157" s="200">
        <f>IF(N157="sníž. přenesená",J157,0)</f>
        <v>0</v>
      </c>
      <c r="BI157" s="200">
        <f>IF(N157="nulová",J157,0)</f>
        <v>0</v>
      </c>
      <c r="BJ157" s="22" t="s">
        <v>1080</v>
      </c>
      <c r="BK157" s="200">
        <f>ROUND(I157*H157,2)</f>
        <v>0</v>
      </c>
      <c r="BL157" s="22" t="s">
        <v>1150</v>
      </c>
      <c r="BM157" s="22" t="s">
        <v>97</v>
      </c>
    </row>
    <row r="158" spans="2:63" s="10" customFormat="1" ht="29.25" customHeight="1">
      <c r="B158" s="173"/>
      <c r="C158" s="174"/>
      <c r="D158" s="175" t="s">
        <v>1071</v>
      </c>
      <c r="E158" s="187" t="s">
        <v>853</v>
      </c>
      <c r="F158" s="187" t="s">
        <v>854</v>
      </c>
      <c r="G158" s="174"/>
      <c r="H158" s="174"/>
      <c r="I158" s="177"/>
      <c r="J158" s="188">
        <f>BK158</f>
        <v>0</v>
      </c>
      <c r="K158" s="174"/>
      <c r="L158" s="179"/>
      <c r="M158" s="180"/>
      <c r="N158" s="181"/>
      <c r="O158" s="181"/>
      <c r="P158" s="182">
        <f>SUM(P159:P162)</f>
        <v>0</v>
      </c>
      <c r="Q158" s="181"/>
      <c r="R158" s="182">
        <f>SUM(R159:R162)</f>
        <v>0</v>
      </c>
      <c r="S158" s="181"/>
      <c r="T158" s="183">
        <f>SUM(T159:T162)</f>
        <v>0</v>
      </c>
      <c r="AR158" s="184" t="s">
        <v>1080</v>
      </c>
      <c r="AT158" s="185" t="s">
        <v>1071</v>
      </c>
      <c r="AU158" s="185" t="s">
        <v>1080</v>
      </c>
      <c r="AY158" s="184" t="s">
        <v>1132</v>
      </c>
      <c r="BK158" s="186">
        <f>SUM(BK159:BK162)</f>
        <v>0</v>
      </c>
    </row>
    <row r="159" spans="2:65" s="1" customFormat="1" ht="25.5" customHeight="1">
      <c r="B159" s="39"/>
      <c r="C159" s="189" t="s">
        <v>612</v>
      </c>
      <c r="D159" s="189" t="s">
        <v>1135</v>
      </c>
      <c r="E159" s="190" t="s">
        <v>98</v>
      </c>
      <c r="F159" s="191" t="s">
        <v>99</v>
      </c>
      <c r="G159" s="192" t="s">
        <v>518</v>
      </c>
      <c r="H159" s="193">
        <v>457.985</v>
      </c>
      <c r="I159" s="194"/>
      <c r="J159" s="195">
        <f>ROUND(I159*H159,2)</f>
        <v>0</v>
      </c>
      <c r="K159" s="191" t="s">
        <v>1143</v>
      </c>
      <c r="L159" s="59"/>
      <c r="M159" s="196" t="s">
        <v>1022</v>
      </c>
      <c r="N159" s="197" t="s">
        <v>1043</v>
      </c>
      <c r="O159" s="40"/>
      <c r="P159" s="198">
        <f>O159*H159</f>
        <v>0</v>
      </c>
      <c r="Q159" s="198">
        <v>0</v>
      </c>
      <c r="R159" s="198">
        <f>Q159*H159</f>
        <v>0</v>
      </c>
      <c r="S159" s="198">
        <v>0</v>
      </c>
      <c r="T159" s="199">
        <f>S159*H159</f>
        <v>0</v>
      </c>
      <c r="AR159" s="22" t="s">
        <v>1150</v>
      </c>
      <c r="AT159" s="22" t="s">
        <v>1135</v>
      </c>
      <c r="AU159" s="22" t="s">
        <v>1082</v>
      </c>
      <c r="AY159" s="22" t="s">
        <v>1132</v>
      </c>
      <c r="BE159" s="200">
        <f>IF(N159="základní",J159,0)</f>
        <v>0</v>
      </c>
      <c r="BF159" s="200">
        <f>IF(N159="snížená",J159,0)</f>
        <v>0</v>
      </c>
      <c r="BG159" s="200">
        <f>IF(N159="zákl. přenesená",J159,0)</f>
        <v>0</v>
      </c>
      <c r="BH159" s="200">
        <f>IF(N159="sníž. přenesená",J159,0)</f>
        <v>0</v>
      </c>
      <c r="BI159" s="200">
        <f>IF(N159="nulová",J159,0)</f>
        <v>0</v>
      </c>
      <c r="BJ159" s="22" t="s">
        <v>1080</v>
      </c>
      <c r="BK159" s="200">
        <f>ROUND(I159*H159,2)</f>
        <v>0</v>
      </c>
      <c r="BL159" s="22" t="s">
        <v>1150</v>
      </c>
      <c r="BM159" s="22" t="s">
        <v>100</v>
      </c>
    </row>
    <row r="160" spans="2:47" s="1" customFormat="1" ht="54">
      <c r="B160" s="39"/>
      <c r="C160" s="61"/>
      <c r="D160" s="205" t="s">
        <v>1213</v>
      </c>
      <c r="E160" s="61"/>
      <c r="F160" s="206" t="s">
        <v>101</v>
      </c>
      <c r="G160" s="61"/>
      <c r="H160" s="61"/>
      <c r="I160" s="157"/>
      <c r="J160" s="61"/>
      <c r="K160" s="61"/>
      <c r="L160" s="59"/>
      <c r="M160" s="207"/>
      <c r="N160" s="40"/>
      <c r="O160" s="40"/>
      <c r="P160" s="40"/>
      <c r="Q160" s="40"/>
      <c r="R160" s="40"/>
      <c r="S160" s="40"/>
      <c r="T160" s="76"/>
      <c r="AT160" s="22" t="s">
        <v>1213</v>
      </c>
      <c r="AU160" s="22" t="s">
        <v>1082</v>
      </c>
    </row>
    <row r="161" spans="2:65" s="1" customFormat="1" ht="38.25" customHeight="1">
      <c r="B161" s="39"/>
      <c r="C161" s="189" t="s">
        <v>616</v>
      </c>
      <c r="D161" s="189" t="s">
        <v>1135</v>
      </c>
      <c r="E161" s="190" t="s">
        <v>102</v>
      </c>
      <c r="F161" s="191" t="s">
        <v>103</v>
      </c>
      <c r="G161" s="192" t="s">
        <v>518</v>
      </c>
      <c r="H161" s="193">
        <v>457.985</v>
      </c>
      <c r="I161" s="194"/>
      <c r="J161" s="195">
        <f>ROUND(I161*H161,2)</f>
        <v>0</v>
      </c>
      <c r="K161" s="191" t="s">
        <v>1143</v>
      </c>
      <c r="L161" s="59"/>
      <c r="M161" s="196" t="s">
        <v>1022</v>
      </c>
      <c r="N161" s="197" t="s">
        <v>1043</v>
      </c>
      <c r="O161" s="40"/>
      <c r="P161" s="198">
        <f>O161*H161</f>
        <v>0</v>
      </c>
      <c r="Q161" s="198">
        <v>0</v>
      </c>
      <c r="R161" s="198">
        <f>Q161*H161</f>
        <v>0</v>
      </c>
      <c r="S161" s="198">
        <v>0</v>
      </c>
      <c r="T161" s="199">
        <f>S161*H161</f>
        <v>0</v>
      </c>
      <c r="AR161" s="22" t="s">
        <v>1150</v>
      </c>
      <c r="AT161" s="22" t="s">
        <v>1135</v>
      </c>
      <c r="AU161" s="22" t="s">
        <v>1082</v>
      </c>
      <c r="AY161" s="22" t="s">
        <v>1132</v>
      </c>
      <c r="BE161" s="200">
        <f>IF(N161="základní",J161,0)</f>
        <v>0</v>
      </c>
      <c r="BF161" s="200">
        <f>IF(N161="snížená",J161,0)</f>
        <v>0</v>
      </c>
      <c r="BG161" s="200">
        <f>IF(N161="zákl. přenesená",J161,0)</f>
        <v>0</v>
      </c>
      <c r="BH161" s="200">
        <f>IF(N161="sníž. přenesená",J161,0)</f>
        <v>0</v>
      </c>
      <c r="BI161" s="200">
        <f>IF(N161="nulová",J161,0)</f>
        <v>0</v>
      </c>
      <c r="BJ161" s="22" t="s">
        <v>1080</v>
      </c>
      <c r="BK161" s="200">
        <f>ROUND(I161*H161,2)</f>
        <v>0</v>
      </c>
      <c r="BL161" s="22" t="s">
        <v>1150</v>
      </c>
      <c r="BM161" s="22" t="s">
        <v>104</v>
      </c>
    </row>
    <row r="162" spans="2:47" s="1" customFormat="1" ht="54">
      <c r="B162" s="39"/>
      <c r="C162" s="61"/>
      <c r="D162" s="205" t="s">
        <v>1213</v>
      </c>
      <c r="E162" s="61"/>
      <c r="F162" s="206" t="s">
        <v>101</v>
      </c>
      <c r="G162" s="61"/>
      <c r="H162" s="61"/>
      <c r="I162" s="157"/>
      <c r="J162" s="61"/>
      <c r="K162" s="61"/>
      <c r="L162" s="59"/>
      <c r="M162" s="207"/>
      <c r="N162" s="40"/>
      <c r="O162" s="40"/>
      <c r="P162" s="40"/>
      <c r="Q162" s="40"/>
      <c r="R162" s="40"/>
      <c r="S162" s="40"/>
      <c r="T162" s="76"/>
      <c r="AT162" s="22" t="s">
        <v>1213</v>
      </c>
      <c r="AU162" s="22" t="s">
        <v>1082</v>
      </c>
    </row>
    <row r="163" spans="2:63" s="10" customFormat="1" ht="36.75" customHeight="1">
      <c r="B163" s="173"/>
      <c r="C163" s="174"/>
      <c r="D163" s="175" t="s">
        <v>1071</v>
      </c>
      <c r="E163" s="176" t="s">
        <v>515</v>
      </c>
      <c r="F163" s="176" t="s">
        <v>105</v>
      </c>
      <c r="G163" s="174"/>
      <c r="H163" s="174"/>
      <c r="I163" s="177"/>
      <c r="J163" s="178">
        <f>BK163</f>
        <v>0</v>
      </c>
      <c r="K163" s="174"/>
      <c r="L163" s="179"/>
      <c r="M163" s="180"/>
      <c r="N163" s="181"/>
      <c r="O163" s="181"/>
      <c r="P163" s="182">
        <f>P164</f>
        <v>0</v>
      </c>
      <c r="Q163" s="181"/>
      <c r="R163" s="182">
        <f>R164</f>
        <v>0.016401600000000002</v>
      </c>
      <c r="S163" s="181"/>
      <c r="T163" s="183">
        <f>T164</f>
        <v>0</v>
      </c>
      <c r="AR163" s="184" t="s">
        <v>1145</v>
      </c>
      <c r="AT163" s="185" t="s">
        <v>1071</v>
      </c>
      <c r="AU163" s="185" t="s">
        <v>1072</v>
      </c>
      <c r="AY163" s="184" t="s">
        <v>1132</v>
      </c>
      <c r="BK163" s="186">
        <f>BK164</f>
        <v>0</v>
      </c>
    </row>
    <row r="164" spans="2:63" s="10" customFormat="1" ht="19.5" customHeight="1">
      <c r="B164" s="173"/>
      <c r="C164" s="174"/>
      <c r="D164" s="175" t="s">
        <v>1071</v>
      </c>
      <c r="E164" s="187" t="s">
        <v>106</v>
      </c>
      <c r="F164" s="187" t="s">
        <v>107</v>
      </c>
      <c r="G164" s="174"/>
      <c r="H164" s="174"/>
      <c r="I164" s="177"/>
      <c r="J164" s="188">
        <f>BK164</f>
        <v>0</v>
      </c>
      <c r="K164" s="174"/>
      <c r="L164" s="179"/>
      <c r="M164" s="180"/>
      <c r="N164" s="181"/>
      <c r="O164" s="181"/>
      <c r="P164" s="182">
        <f>P165</f>
        <v>0</v>
      </c>
      <c r="Q164" s="181"/>
      <c r="R164" s="182">
        <f>R165</f>
        <v>0.016401600000000002</v>
      </c>
      <c r="S164" s="181"/>
      <c r="T164" s="183">
        <f>T165</f>
        <v>0</v>
      </c>
      <c r="AR164" s="184" t="s">
        <v>1145</v>
      </c>
      <c r="AT164" s="185" t="s">
        <v>1071</v>
      </c>
      <c r="AU164" s="185" t="s">
        <v>1080</v>
      </c>
      <c r="AY164" s="184" t="s">
        <v>1132</v>
      </c>
      <c r="BK164" s="186">
        <f>BK165</f>
        <v>0</v>
      </c>
    </row>
    <row r="165" spans="2:65" s="1" customFormat="1" ht="25.5" customHeight="1">
      <c r="B165" s="39"/>
      <c r="C165" s="189" t="s">
        <v>620</v>
      </c>
      <c r="D165" s="189" t="s">
        <v>1135</v>
      </c>
      <c r="E165" s="190" t="s">
        <v>108</v>
      </c>
      <c r="F165" s="191" t="s">
        <v>109</v>
      </c>
      <c r="G165" s="192" t="s">
        <v>693</v>
      </c>
      <c r="H165" s="193">
        <v>91.12</v>
      </c>
      <c r="I165" s="194"/>
      <c r="J165" s="195">
        <f>ROUND(I165*H165,2)</f>
        <v>0</v>
      </c>
      <c r="K165" s="191" t="s">
        <v>1022</v>
      </c>
      <c r="L165" s="59"/>
      <c r="M165" s="196" t="s">
        <v>1022</v>
      </c>
      <c r="N165" s="201" t="s">
        <v>1043</v>
      </c>
      <c r="O165" s="202"/>
      <c r="P165" s="203">
        <f>O165*H165</f>
        <v>0</v>
      </c>
      <c r="Q165" s="203">
        <v>0.00018</v>
      </c>
      <c r="R165" s="203">
        <f>Q165*H165</f>
        <v>0.016401600000000002</v>
      </c>
      <c r="S165" s="203">
        <v>0</v>
      </c>
      <c r="T165" s="204">
        <f>S165*H165</f>
        <v>0</v>
      </c>
      <c r="AR165" s="22" t="s">
        <v>648</v>
      </c>
      <c r="AT165" s="22" t="s">
        <v>1135</v>
      </c>
      <c r="AU165" s="22" t="s">
        <v>1082</v>
      </c>
      <c r="AY165" s="22" t="s">
        <v>1132</v>
      </c>
      <c r="BE165" s="200">
        <f>IF(N165="základní",J165,0)</f>
        <v>0</v>
      </c>
      <c r="BF165" s="200">
        <f>IF(N165="snížená",J165,0)</f>
        <v>0</v>
      </c>
      <c r="BG165" s="200">
        <f>IF(N165="zákl. přenesená",J165,0)</f>
        <v>0</v>
      </c>
      <c r="BH165" s="200">
        <f>IF(N165="sníž. přenesená",J165,0)</f>
        <v>0</v>
      </c>
      <c r="BI165" s="200">
        <f>IF(N165="nulová",J165,0)</f>
        <v>0</v>
      </c>
      <c r="BJ165" s="22" t="s">
        <v>1080</v>
      </c>
      <c r="BK165" s="200">
        <f>ROUND(I165*H165,2)</f>
        <v>0</v>
      </c>
      <c r="BL165" s="22" t="s">
        <v>648</v>
      </c>
      <c r="BM165" s="22" t="s">
        <v>110</v>
      </c>
    </row>
    <row r="166" spans="2:12" s="1" customFormat="1" ht="6.75" customHeight="1">
      <c r="B166" s="54"/>
      <c r="C166" s="55"/>
      <c r="D166" s="55"/>
      <c r="E166" s="55"/>
      <c r="F166" s="55"/>
      <c r="G166" s="55"/>
      <c r="H166" s="55"/>
      <c r="I166" s="134"/>
      <c r="J166" s="55"/>
      <c r="K166" s="55"/>
      <c r="L166" s="59"/>
    </row>
  </sheetData>
  <sheetProtection password="CC35" sheet="1" objects="1" scenarios="1" formatColumns="0" formatRows="0" autoFilter="0"/>
  <autoFilter ref="C83:K165"/>
  <mergeCells count="10">
    <mergeCell ref="L2:V2"/>
    <mergeCell ref="E7:H7"/>
    <mergeCell ref="E9:H9"/>
    <mergeCell ref="E24:H24"/>
    <mergeCell ref="J51:J52"/>
    <mergeCell ref="E74:H74"/>
    <mergeCell ref="E76:H76"/>
    <mergeCell ref="G1:H1"/>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alignWithMargins="0">
    <oddFooter>&amp;CStrana &amp;P z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election activeCell="A1" sqref="A1"/>
    </sheetView>
  </sheetViews>
  <sheetFormatPr defaultColWidth="9.33203125" defaultRowHeight="13.5"/>
  <cols>
    <col min="1" max="1" width="8.33203125" style="243" customWidth="1"/>
    <col min="2" max="2" width="1.66796875" style="243" customWidth="1"/>
    <col min="3" max="4" width="5" style="243" customWidth="1"/>
    <col min="5" max="5" width="11.66015625" style="243" customWidth="1"/>
    <col min="6" max="6" width="9.16015625" style="243" customWidth="1"/>
    <col min="7" max="7" width="5" style="243" customWidth="1"/>
    <col min="8" max="8" width="77.83203125" style="243" customWidth="1"/>
    <col min="9" max="10" width="20" style="243" customWidth="1"/>
    <col min="11" max="11" width="1.66796875" style="243" customWidth="1"/>
  </cols>
  <sheetData>
    <row r="1" ht="37.5" customHeight="1"/>
    <row r="2" spans="2:11" ht="7.5" customHeight="1">
      <c r="B2" s="244"/>
      <c r="C2" s="245"/>
      <c r="D2" s="245"/>
      <c r="E2" s="245"/>
      <c r="F2" s="245"/>
      <c r="G2" s="245"/>
      <c r="H2" s="245"/>
      <c r="I2" s="245"/>
      <c r="J2" s="245"/>
      <c r="K2" s="246"/>
    </row>
    <row r="3" spans="2:11" s="13" customFormat="1" ht="45" customHeight="1">
      <c r="B3" s="247"/>
      <c r="C3" s="365" t="s">
        <v>111</v>
      </c>
      <c r="D3" s="365"/>
      <c r="E3" s="365"/>
      <c r="F3" s="365"/>
      <c r="G3" s="365"/>
      <c r="H3" s="365"/>
      <c r="I3" s="365"/>
      <c r="J3" s="365"/>
      <c r="K3" s="248"/>
    </row>
    <row r="4" spans="2:11" ht="25.5" customHeight="1">
      <c r="B4" s="249"/>
      <c r="C4" s="366" t="s">
        <v>112</v>
      </c>
      <c r="D4" s="366"/>
      <c r="E4" s="366"/>
      <c r="F4" s="366"/>
      <c r="G4" s="366"/>
      <c r="H4" s="366"/>
      <c r="I4" s="366"/>
      <c r="J4" s="366"/>
      <c r="K4" s="250"/>
    </row>
    <row r="5" spans="2:11" ht="5.25" customHeight="1">
      <c r="B5" s="249"/>
      <c r="C5" s="251"/>
      <c r="D5" s="251"/>
      <c r="E5" s="251"/>
      <c r="F5" s="251"/>
      <c r="G5" s="251"/>
      <c r="H5" s="251"/>
      <c r="I5" s="251"/>
      <c r="J5" s="251"/>
      <c r="K5" s="250"/>
    </row>
    <row r="6" spans="2:11" ht="15" customHeight="1">
      <c r="B6" s="249"/>
      <c r="C6" s="364" t="s">
        <v>113</v>
      </c>
      <c r="D6" s="364"/>
      <c r="E6" s="364"/>
      <c r="F6" s="364"/>
      <c r="G6" s="364"/>
      <c r="H6" s="364"/>
      <c r="I6" s="364"/>
      <c r="J6" s="364"/>
      <c r="K6" s="250"/>
    </row>
    <row r="7" spans="2:11" ht="15" customHeight="1">
      <c r="B7" s="253"/>
      <c r="C7" s="364" t="s">
        <v>114</v>
      </c>
      <c r="D7" s="364"/>
      <c r="E7" s="364"/>
      <c r="F7" s="364"/>
      <c r="G7" s="364"/>
      <c r="H7" s="364"/>
      <c r="I7" s="364"/>
      <c r="J7" s="364"/>
      <c r="K7" s="250"/>
    </row>
    <row r="8" spans="2:11" ht="12.75" customHeight="1">
      <c r="B8" s="253"/>
      <c r="C8" s="252"/>
      <c r="D8" s="252"/>
      <c r="E8" s="252"/>
      <c r="F8" s="252"/>
      <c r="G8" s="252"/>
      <c r="H8" s="252"/>
      <c r="I8" s="252"/>
      <c r="J8" s="252"/>
      <c r="K8" s="250"/>
    </row>
    <row r="9" spans="2:11" ht="15" customHeight="1">
      <c r="B9" s="253"/>
      <c r="C9" s="364" t="s">
        <v>115</v>
      </c>
      <c r="D9" s="364"/>
      <c r="E9" s="364"/>
      <c r="F9" s="364"/>
      <c r="G9" s="364"/>
      <c r="H9" s="364"/>
      <c r="I9" s="364"/>
      <c r="J9" s="364"/>
      <c r="K9" s="250"/>
    </row>
    <row r="10" spans="2:11" ht="15" customHeight="1">
      <c r="B10" s="253"/>
      <c r="C10" s="252"/>
      <c r="D10" s="364" t="s">
        <v>116</v>
      </c>
      <c r="E10" s="364"/>
      <c r="F10" s="364"/>
      <c r="G10" s="364"/>
      <c r="H10" s="364"/>
      <c r="I10" s="364"/>
      <c r="J10" s="364"/>
      <c r="K10" s="250"/>
    </row>
    <row r="11" spans="2:11" ht="15" customHeight="1">
      <c r="B11" s="253"/>
      <c r="C11" s="254"/>
      <c r="D11" s="364" t="s">
        <v>117</v>
      </c>
      <c r="E11" s="364"/>
      <c r="F11" s="364"/>
      <c r="G11" s="364"/>
      <c r="H11" s="364"/>
      <c r="I11" s="364"/>
      <c r="J11" s="364"/>
      <c r="K11" s="250"/>
    </row>
    <row r="12" spans="2:11" ht="12.75" customHeight="1">
      <c r="B12" s="253"/>
      <c r="C12" s="254"/>
      <c r="D12" s="254"/>
      <c r="E12" s="254"/>
      <c r="F12" s="254"/>
      <c r="G12" s="254"/>
      <c r="H12" s="254"/>
      <c r="I12" s="254"/>
      <c r="J12" s="254"/>
      <c r="K12" s="250"/>
    </row>
    <row r="13" spans="2:11" ht="15" customHeight="1">
      <c r="B13" s="253"/>
      <c r="C13" s="254"/>
      <c r="D13" s="364" t="s">
        <v>118</v>
      </c>
      <c r="E13" s="364"/>
      <c r="F13" s="364"/>
      <c r="G13" s="364"/>
      <c r="H13" s="364"/>
      <c r="I13" s="364"/>
      <c r="J13" s="364"/>
      <c r="K13" s="250"/>
    </row>
    <row r="14" spans="2:11" ht="15" customHeight="1">
      <c r="B14" s="253"/>
      <c r="C14" s="254"/>
      <c r="D14" s="364" t="s">
        <v>119</v>
      </c>
      <c r="E14" s="364"/>
      <c r="F14" s="364"/>
      <c r="G14" s="364"/>
      <c r="H14" s="364"/>
      <c r="I14" s="364"/>
      <c r="J14" s="364"/>
      <c r="K14" s="250"/>
    </row>
    <row r="15" spans="2:11" ht="15" customHeight="1">
      <c r="B15" s="253"/>
      <c r="C15" s="254"/>
      <c r="D15" s="364" t="s">
        <v>120</v>
      </c>
      <c r="E15" s="364"/>
      <c r="F15" s="364"/>
      <c r="G15" s="364"/>
      <c r="H15" s="364"/>
      <c r="I15" s="364"/>
      <c r="J15" s="364"/>
      <c r="K15" s="250"/>
    </row>
    <row r="16" spans="2:11" ht="15" customHeight="1">
      <c r="B16" s="253"/>
      <c r="C16" s="254"/>
      <c r="D16" s="254"/>
      <c r="E16" s="255" t="s">
        <v>1079</v>
      </c>
      <c r="F16" s="364" t="s">
        <v>121</v>
      </c>
      <c r="G16" s="364"/>
      <c r="H16" s="364"/>
      <c r="I16" s="364"/>
      <c r="J16" s="364"/>
      <c r="K16" s="250"/>
    </row>
    <row r="17" spans="2:11" ht="15" customHeight="1">
      <c r="B17" s="253"/>
      <c r="C17" s="254"/>
      <c r="D17" s="254"/>
      <c r="E17" s="255" t="s">
        <v>122</v>
      </c>
      <c r="F17" s="364" t="s">
        <v>123</v>
      </c>
      <c r="G17" s="364"/>
      <c r="H17" s="364"/>
      <c r="I17" s="364"/>
      <c r="J17" s="364"/>
      <c r="K17" s="250"/>
    </row>
    <row r="18" spans="2:11" ht="15" customHeight="1">
      <c r="B18" s="253"/>
      <c r="C18" s="254"/>
      <c r="D18" s="254"/>
      <c r="E18" s="255" t="s">
        <v>124</v>
      </c>
      <c r="F18" s="364" t="s">
        <v>125</v>
      </c>
      <c r="G18" s="364"/>
      <c r="H18" s="364"/>
      <c r="I18" s="364"/>
      <c r="J18" s="364"/>
      <c r="K18" s="250"/>
    </row>
    <row r="19" spans="2:11" ht="15" customHeight="1">
      <c r="B19" s="253"/>
      <c r="C19" s="254"/>
      <c r="D19" s="254"/>
      <c r="E19" s="255" t="s">
        <v>126</v>
      </c>
      <c r="F19" s="364" t="s">
        <v>127</v>
      </c>
      <c r="G19" s="364"/>
      <c r="H19" s="364"/>
      <c r="I19" s="364"/>
      <c r="J19" s="364"/>
      <c r="K19" s="250"/>
    </row>
    <row r="20" spans="2:11" ht="15" customHeight="1">
      <c r="B20" s="253"/>
      <c r="C20" s="254"/>
      <c r="D20" s="254"/>
      <c r="E20" s="255" t="s">
        <v>128</v>
      </c>
      <c r="F20" s="364" t="s">
        <v>129</v>
      </c>
      <c r="G20" s="364"/>
      <c r="H20" s="364"/>
      <c r="I20" s="364"/>
      <c r="J20" s="364"/>
      <c r="K20" s="250"/>
    </row>
    <row r="21" spans="2:11" ht="15" customHeight="1">
      <c r="B21" s="253"/>
      <c r="C21" s="254"/>
      <c r="D21" s="254"/>
      <c r="E21" s="255" t="s">
        <v>130</v>
      </c>
      <c r="F21" s="364" t="s">
        <v>131</v>
      </c>
      <c r="G21" s="364"/>
      <c r="H21" s="364"/>
      <c r="I21" s="364"/>
      <c r="J21" s="364"/>
      <c r="K21" s="250"/>
    </row>
    <row r="22" spans="2:11" ht="12.75" customHeight="1">
      <c r="B22" s="253"/>
      <c r="C22" s="254"/>
      <c r="D22" s="254"/>
      <c r="E22" s="254"/>
      <c r="F22" s="254"/>
      <c r="G22" s="254"/>
      <c r="H22" s="254"/>
      <c r="I22" s="254"/>
      <c r="J22" s="254"/>
      <c r="K22" s="250"/>
    </row>
    <row r="23" spans="2:11" ht="15" customHeight="1">
      <c r="B23" s="253"/>
      <c r="C23" s="364" t="s">
        <v>132</v>
      </c>
      <c r="D23" s="364"/>
      <c r="E23" s="364"/>
      <c r="F23" s="364"/>
      <c r="G23" s="364"/>
      <c r="H23" s="364"/>
      <c r="I23" s="364"/>
      <c r="J23" s="364"/>
      <c r="K23" s="250"/>
    </row>
    <row r="24" spans="2:11" ht="15" customHeight="1">
      <c r="B24" s="253"/>
      <c r="C24" s="364" t="s">
        <v>133</v>
      </c>
      <c r="D24" s="364"/>
      <c r="E24" s="364"/>
      <c r="F24" s="364"/>
      <c r="G24" s="364"/>
      <c r="H24" s="364"/>
      <c r="I24" s="364"/>
      <c r="J24" s="364"/>
      <c r="K24" s="250"/>
    </row>
    <row r="25" spans="2:11" ht="15" customHeight="1">
      <c r="B25" s="253"/>
      <c r="C25" s="252"/>
      <c r="D25" s="364" t="s">
        <v>134</v>
      </c>
      <c r="E25" s="364"/>
      <c r="F25" s="364"/>
      <c r="G25" s="364"/>
      <c r="H25" s="364"/>
      <c r="I25" s="364"/>
      <c r="J25" s="364"/>
      <c r="K25" s="250"/>
    </row>
    <row r="26" spans="2:11" ht="15" customHeight="1">
      <c r="B26" s="253"/>
      <c r="C26" s="254"/>
      <c r="D26" s="364" t="s">
        <v>135</v>
      </c>
      <c r="E26" s="364"/>
      <c r="F26" s="364"/>
      <c r="G26" s="364"/>
      <c r="H26" s="364"/>
      <c r="I26" s="364"/>
      <c r="J26" s="364"/>
      <c r="K26" s="250"/>
    </row>
    <row r="27" spans="2:11" ht="12.75" customHeight="1">
      <c r="B27" s="253"/>
      <c r="C27" s="254"/>
      <c r="D27" s="254"/>
      <c r="E27" s="254"/>
      <c r="F27" s="254"/>
      <c r="G27" s="254"/>
      <c r="H27" s="254"/>
      <c r="I27" s="254"/>
      <c r="J27" s="254"/>
      <c r="K27" s="250"/>
    </row>
    <row r="28" spans="2:11" ht="15" customHeight="1">
      <c r="B28" s="253"/>
      <c r="C28" s="254"/>
      <c r="D28" s="364" t="s">
        <v>136</v>
      </c>
      <c r="E28" s="364"/>
      <c r="F28" s="364"/>
      <c r="G28" s="364"/>
      <c r="H28" s="364"/>
      <c r="I28" s="364"/>
      <c r="J28" s="364"/>
      <c r="K28" s="250"/>
    </row>
    <row r="29" spans="2:11" ht="15" customHeight="1">
      <c r="B29" s="253"/>
      <c r="C29" s="254"/>
      <c r="D29" s="364" t="s">
        <v>137</v>
      </c>
      <c r="E29" s="364"/>
      <c r="F29" s="364"/>
      <c r="G29" s="364"/>
      <c r="H29" s="364"/>
      <c r="I29" s="364"/>
      <c r="J29" s="364"/>
      <c r="K29" s="250"/>
    </row>
    <row r="30" spans="2:11" ht="12.75" customHeight="1">
      <c r="B30" s="253"/>
      <c r="C30" s="254"/>
      <c r="D30" s="254"/>
      <c r="E30" s="254"/>
      <c r="F30" s="254"/>
      <c r="G30" s="254"/>
      <c r="H30" s="254"/>
      <c r="I30" s="254"/>
      <c r="J30" s="254"/>
      <c r="K30" s="250"/>
    </row>
    <row r="31" spans="2:11" ht="15" customHeight="1">
      <c r="B31" s="253"/>
      <c r="C31" s="254"/>
      <c r="D31" s="364" t="s">
        <v>138</v>
      </c>
      <c r="E31" s="364"/>
      <c r="F31" s="364"/>
      <c r="G31" s="364"/>
      <c r="H31" s="364"/>
      <c r="I31" s="364"/>
      <c r="J31" s="364"/>
      <c r="K31" s="250"/>
    </row>
    <row r="32" spans="2:11" ht="15" customHeight="1">
      <c r="B32" s="253"/>
      <c r="C32" s="254"/>
      <c r="D32" s="364" t="s">
        <v>139</v>
      </c>
      <c r="E32" s="364"/>
      <c r="F32" s="364"/>
      <c r="G32" s="364"/>
      <c r="H32" s="364"/>
      <c r="I32" s="364"/>
      <c r="J32" s="364"/>
      <c r="K32" s="250"/>
    </row>
    <row r="33" spans="2:11" ht="15" customHeight="1">
      <c r="B33" s="253"/>
      <c r="C33" s="254"/>
      <c r="D33" s="364" t="s">
        <v>140</v>
      </c>
      <c r="E33" s="364"/>
      <c r="F33" s="364"/>
      <c r="G33" s="364"/>
      <c r="H33" s="364"/>
      <c r="I33" s="364"/>
      <c r="J33" s="364"/>
      <c r="K33" s="250"/>
    </row>
    <row r="34" spans="2:11" ht="15" customHeight="1">
      <c r="B34" s="253"/>
      <c r="C34" s="254"/>
      <c r="D34" s="252"/>
      <c r="E34" s="256" t="s">
        <v>1116</v>
      </c>
      <c r="F34" s="252"/>
      <c r="G34" s="364" t="s">
        <v>141</v>
      </c>
      <c r="H34" s="364"/>
      <c r="I34" s="364"/>
      <c r="J34" s="364"/>
      <c r="K34" s="250"/>
    </row>
    <row r="35" spans="2:11" ht="30.75" customHeight="1">
      <c r="B35" s="253"/>
      <c r="C35" s="254"/>
      <c r="D35" s="252"/>
      <c r="E35" s="256" t="s">
        <v>142</v>
      </c>
      <c r="F35" s="252"/>
      <c r="G35" s="364" t="s">
        <v>143</v>
      </c>
      <c r="H35" s="364"/>
      <c r="I35" s="364"/>
      <c r="J35" s="364"/>
      <c r="K35" s="250"/>
    </row>
    <row r="36" spans="2:11" ht="15" customHeight="1">
      <c r="B36" s="253"/>
      <c r="C36" s="254"/>
      <c r="D36" s="252"/>
      <c r="E36" s="256" t="s">
        <v>1053</v>
      </c>
      <c r="F36" s="252"/>
      <c r="G36" s="364" t="s">
        <v>144</v>
      </c>
      <c r="H36" s="364"/>
      <c r="I36" s="364"/>
      <c r="J36" s="364"/>
      <c r="K36" s="250"/>
    </row>
    <row r="37" spans="2:11" ht="15" customHeight="1">
      <c r="B37" s="253"/>
      <c r="C37" s="254"/>
      <c r="D37" s="252"/>
      <c r="E37" s="256" t="s">
        <v>1117</v>
      </c>
      <c r="F37" s="252"/>
      <c r="G37" s="364" t="s">
        <v>145</v>
      </c>
      <c r="H37" s="364"/>
      <c r="I37" s="364"/>
      <c r="J37" s="364"/>
      <c r="K37" s="250"/>
    </row>
    <row r="38" spans="2:11" ht="15" customHeight="1">
      <c r="B38" s="253"/>
      <c r="C38" s="254"/>
      <c r="D38" s="252"/>
      <c r="E38" s="256" t="s">
        <v>1118</v>
      </c>
      <c r="F38" s="252"/>
      <c r="G38" s="364" t="s">
        <v>146</v>
      </c>
      <c r="H38" s="364"/>
      <c r="I38" s="364"/>
      <c r="J38" s="364"/>
      <c r="K38" s="250"/>
    </row>
    <row r="39" spans="2:11" ht="15" customHeight="1">
      <c r="B39" s="253"/>
      <c r="C39" s="254"/>
      <c r="D39" s="252"/>
      <c r="E39" s="256" t="s">
        <v>1119</v>
      </c>
      <c r="F39" s="252"/>
      <c r="G39" s="364" t="s">
        <v>147</v>
      </c>
      <c r="H39" s="364"/>
      <c r="I39" s="364"/>
      <c r="J39" s="364"/>
      <c r="K39" s="250"/>
    </row>
    <row r="40" spans="2:11" ht="15" customHeight="1">
      <c r="B40" s="253"/>
      <c r="C40" s="254"/>
      <c r="D40" s="252"/>
      <c r="E40" s="256" t="s">
        <v>148</v>
      </c>
      <c r="F40" s="252"/>
      <c r="G40" s="364" t="s">
        <v>149</v>
      </c>
      <c r="H40" s="364"/>
      <c r="I40" s="364"/>
      <c r="J40" s="364"/>
      <c r="K40" s="250"/>
    </row>
    <row r="41" spans="2:11" ht="15" customHeight="1">
      <c r="B41" s="253"/>
      <c r="C41" s="254"/>
      <c r="D41" s="252"/>
      <c r="E41" s="256"/>
      <c r="F41" s="252"/>
      <c r="G41" s="364" t="s">
        <v>150</v>
      </c>
      <c r="H41" s="364"/>
      <c r="I41" s="364"/>
      <c r="J41" s="364"/>
      <c r="K41" s="250"/>
    </row>
    <row r="42" spans="2:11" ht="15" customHeight="1">
      <c r="B42" s="253"/>
      <c r="C42" s="254"/>
      <c r="D42" s="252"/>
      <c r="E42" s="256" t="s">
        <v>151</v>
      </c>
      <c r="F42" s="252"/>
      <c r="G42" s="364" t="s">
        <v>152</v>
      </c>
      <c r="H42" s="364"/>
      <c r="I42" s="364"/>
      <c r="J42" s="364"/>
      <c r="K42" s="250"/>
    </row>
    <row r="43" spans="2:11" ht="15" customHeight="1">
      <c r="B43" s="253"/>
      <c r="C43" s="254"/>
      <c r="D43" s="252"/>
      <c r="E43" s="256" t="s">
        <v>1121</v>
      </c>
      <c r="F43" s="252"/>
      <c r="G43" s="364" t="s">
        <v>153</v>
      </c>
      <c r="H43" s="364"/>
      <c r="I43" s="364"/>
      <c r="J43" s="364"/>
      <c r="K43" s="250"/>
    </row>
    <row r="44" spans="2:11" ht="12.75" customHeight="1">
      <c r="B44" s="253"/>
      <c r="C44" s="254"/>
      <c r="D44" s="252"/>
      <c r="E44" s="252"/>
      <c r="F44" s="252"/>
      <c r="G44" s="252"/>
      <c r="H44" s="252"/>
      <c r="I44" s="252"/>
      <c r="J44" s="252"/>
      <c r="K44" s="250"/>
    </row>
    <row r="45" spans="2:11" ht="15" customHeight="1">
      <c r="B45" s="253"/>
      <c r="C45" s="254"/>
      <c r="D45" s="364" t="s">
        <v>154</v>
      </c>
      <c r="E45" s="364"/>
      <c r="F45" s="364"/>
      <c r="G45" s="364"/>
      <c r="H45" s="364"/>
      <c r="I45" s="364"/>
      <c r="J45" s="364"/>
      <c r="K45" s="250"/>
    </row>
    <row r="46" spans="2:11" ht="15" customHeight="1">
      <c r="B46" s="253"/>
      <c r="C46" s="254"/>
      <c r="D46" s="254"/>
      <c r="E46" s="364" t="s">
        <v>155</v>
      </c>
      <c r="F46" s="364"/>
      <c r="G46" s="364"/>
      <c r="H46" s="364"/>
      <c r="I46" s="364"/>
      <c r="J46" s="364"/>
      <c r="K46" s="250"/>
    </row>
    <row r="47" spans="2:11" ht="15" customHeight="1">
      <c r="B47" s="253"/>
      <c r="C47" s="254"/>
      <c r="D47" s="254"/>
      <c r="E47" s="364" t="s">
        <v>156</v>
      </c>
      <c r="F47" s="364"/>
      <c r="G47" s="364"/>
      <c r="H47" s="364"/>
      <c r="I47" s="364"/>
      <c r="J47" s="364"/>
      <c r="K47" s="250"/>
    </row>
    <row r="48" spans="2:11" ht="15" customHeight="1">
      <c r="B48" s="253"/>
      <c r="C48" s="254"/>
      <c r="D48" s="254"/>
      <c r="E48" s="364" t="s">
        <v>157</v>
      </c>
      <c r="F48" s="364"/>
      <c r="G48" s="364"/>
      <c r="H48" s="364"/>
      <c r="I48" s="364"/>
      <c r="J48" s="364"/>
      <c r="K48" s="250"/>
    </row>
    <row r="49" spans="2:11" ht="15" customHeight="1">
      <c r="B49" s="253"/>
      <c r="C49" s="254"/>
      <c r="D49" s="364" t="s">
        <v>158</v>
      </c>
      <c r="E49" s="364"/>
      <c r="F49" s="364"/>
      <c r="G49" s="364"/>
      <c r="H49" s="364"/>
      <c r="I49" s="364"/>
      <c r="J49" s="364"/>
      <c r="K49" s="250"/>
    </row>
    <row r="50" spans="2:11" ht="25.5" customHeight="1">
      <c r="B50" s="249"/>
      <c r="C50" s="366" t="s">
        <v>159</v>
      </c>
      <c r="D50" s="366"/>
      <c r="E50" s="366"/>
      <c r="F50" s="366"/>
      <c r="G50" s="366"/>
      <c r="H50" s="366"/>
      <c r="I50" s="366"/>
      <c r="J50" s="366"/>
      <c r="K50" s="250"/>
    </row>
    <row r="51" spans="2:11" ht="5.25" customHeight="1">
      <c r="B51" s="249"/>
      <c r="C51" s="251"/>
      <c r="D51" s="251"/>
      <c r="E51" s="251"/>
      <c r="F51" s="251"/>
      <c r="G51" s="251"/>
      <c r="H51" s="251"/>
      <c r="I51" s="251"/>
      <c r="J51" s="251"/>
      <c r="K51" s="250"/>
    </row>
    <row r="52" spans="2:11" ht="15" customHeight="1">
      <c r="B52" s="249"/>
      <c r="C52" s="364" t="s">
        <v>160</v>
      </c>
      <c r="D52" s="364"/>
      <c r="E52" s="364"/>
      <c r="F52" s="364"/>
      <c r="G52" s="364"/>
      <c r="H52" s="364"/>
      <c r="I52" s="364"/>
      <c r="J52" s="364"/>
      <c r="K52" s="250"/>
    </row>
    <row r="53" spans="2:11" ht="15" customHeight="1">
      <c r="B53" s="249"/>
      <c r="C53" s="364" t="s">
        <v>161</v>
      </c>
      <c r="D53" s="364"/>
      <c r="E53" s="364"/>
      <c r="F53" s="364"/>
      <c r="G53" s="364"/>
      <c r="H53" s="364"/>
      <c r="I53" s="364"/>
      <c r="J53" s="364"/>
      <c r="K53" s="250"/>
    </row>
    <row r="54" spans="2:11" ht="12.75" customHeight="1">
      <c r="B54" s="249"/>
      <c r="C54" s="252"/>
      <c r="D54" s="252"/>
      <c r="E54" s="252"/>
      <c r="F54" s="252"/>
      <c r="G54" s="252"/>
      <c r="H54" s="252"/>
      <c r="I54" s="252"/>
      <c r="J54" s="252"/>
      <c r="K54" s="250"/>
    </row>
    <row r="55" spans="2:11" ht="15" customHeight="1">
      <c r="B55" s="249"/>
      <c r="C55" s="364" t="s">
        <v>162</v>
      </c>
      <c r="D55" s="364"/>
      <c r="E55" s="364"/>
      <c r="F55" s="364"/>
      <c r="G55" s="364"/>
      <c r="H55" s="364"/>
      <c r="I55" s="364"/>
      <c r="J55" s="364"/>
      <c r="K55" s="250"/>
    </row>
    <row r="56" spans="2:11" ht="15" customHeight="1">
      <c r="B56" s="249"/>
      <c r="C56" s="254"/>
      <c r="D56" s="364" t="s">
        <v>163</v>
      </c>
      <c r="E56" s="364"/>
      <c r="F56" s="364"/>
      <c r="G56" s="364"/>
      <c r="H56" s="364"/>
      <c r="I56" s="364"/>
      <c r="J56" s="364"/>
      <c r="K56" s="250"/>
    </row>
    <row r="57" spans="2:11" ht="15" customHeight="1">
      <c r="B57" s="249"/>
      <c r="C57" s="254"/>
      <c r="D57" s="364" t="s">
        <v>164</v>
      </c>
      <c r="E57" s="364"/>
      <c r="F57" s="364"/>
      <c r="G57" s="364"/>
      <c r="H57" s="364"/>
      <c r="I57" s="364"/>
      <c r="J57" s="364"/>
      <c r="K57" s="250"/>
    </row>
    <row r="58" spans="2:11" ht="15" customHeight="1">
      <c r="B58" s="249"/>
      <c r="C58" s="254"/>
      <c r="D58" s="364" t="s">
        <v>165</v>
      </c>
      <c r="E58" s="364"/>
      <c r="F58" s="364"/>
      <c r="G58" s="364"/>
      <c r="H58" s="364"/>
      <c r="I58" s="364"/>
      <c r="J58" s="364"/>
      <c r="K58" s="250"/>
    </row>
    <row r="59" spans="2:11" ht="15" customHeight="1">
      <c r="B59" s="249"/>
      <c r="C59" s="254"/>
      <c r="D59" s="364" t="s">
        <v>166</v>
      </c>
      <c r="E59" s="364"/>
      <c r="F59" s="364"/>
      <c r="G59" s="364"/>
      <c r="H59" s="364"/>
      <c r="I59" s="364"/>
      <c r="J59" s="364"/>
      <c r="K59" s="250"/>
    </row>
    <row r="60" spans="2:11" ht="15" customHeight="1">
      <c r="B60" s="249"/>
      <c r="C60" s="254"/>
      <c r="D60" s="368" t="s">
        <v>167</v>
      </c>
      <c r="E60" s="368"/>
      <c r="F60" s="368"/>
      <c r="G60" s="368"/>
      <c r="H60" s="368"/>
      <c r="I60" s="368"/>
      <c r="J60" s="368"/>
      <c r="K60" s="250"/>
    </row>
    <row r="61" spans="2:11" ht="15" customHeight="1">
      <c r="B61" s="249"/>
      <c r="C61" s="254"/>
      <c r="D61" s="364" t="s">
        <v>168</v>
      </c>
      <c r="E61" s="364"/>
      <c r="F61" s="364"/>
      <c r="G61" s="364"/>
      <c r="H61" s="364"/>
      <c r="I61" s="364"/>
      <c r="J61" s="364"/>
      <c r="K61" s="250"/>
    </row>
    <row r="62" spans="2:11" ht="12.75" customHeight="1">
      <c r="B62" s="249"/>
      <c r="C62" s="254"/>
      <c r="D62" s="254"/>
      <c r="E62" s="257"/>
      <c r="F62" s="254"/>
      <c r="G62" s="254"/>
      <c r="H62" s="254"/>
      <c r="I62" s="254"/>
      <c r="J62" s="254"/>
      <c r="K62" s="250"/>
    </row>
    <row r="63" spans="2:11" ht="15" customHeight="1">
      <c r="B63" s="249"/>
      <c r="C63" s="254"/>
      <c r="D63" s="364" t="s">
        <v>169</v>
      </c>
      <c r="E63" s="364"/>
      <c r="F63" s="364"/>
      <c r="G63" s="364"/>
      <c r="H63" s="364"/>
      <c r="I63" s="364"/>
      <c r="J63" s="364"/>
      <c r="K63" s="250"/>
    </row>
    <row r="64" spans="2:11" ht="15" customHeight="1">
      <c r="B64" s="249"/>
      <c r="C64" s="254"/>
      <c r="D64" s="368" t="s">
        <v>170</v>
      </c>
      <c r="E64" s="368"/>
      <c r="F64" s="368"/>
      <c r="G64" s="368"/>
      <c r="H64" s="368"/>
      <c r="I64" s="368"/>
      <c r="J64" s="368"/>
      <c r="K64" s="250"/>
    </row>
    <row r="65" spans="2:11" ht="15" customHeight="1">
      <c r="B65" s="249"/>
      <c r="C65" s="254"/>
      <c r="D65" s="364" t="s">
        <v>171</v>
      </c>
      <c r="E65" s="364"/>
      <c r="F65" s="364"/>
      <c r="G65" s="364"/>
      <c r="H65" s="364"/>
      <c r="I65" s="364"/>
      <c r="J65" s="364"/>
      <c r="K65" s="250"/>
    </row>
    <row r="66" spans="2:11" ht="15" customHeight="1">
      <c r="B66" s="249"/>
      <c r="C66" s="254"/>
      <c r="D66" s="364" t="s">
        <v>172</v>
      </c>
      <c r="E66" s="364"/>
      <c r="F66" s="364"/>
      <c r="G66" s="364"/>
      <c r="H66" s="364"/>
      <c r="I66" s="364"/>
      <c r="J66" s="364"/>
      <c r="K66" s="250"/>
    </row>
    <row r="67" spans="2:11" ht="15" customHeight="1">
      <c r="B67" s="249"/>
      <c r="C67" s="254"/>
      <c r="D67" s="364" t="s">
        <v>173</v>
      </c>
      <c r="E67" s="364"/>
      <c r="F67" s="364"/>
      <c r="G67" s="364"/>
      <c r="H67" s="364"/>
      <c r="I67" s="364"/>
      <c r="J67" s="364"/>
      <c r="K67" s="250"/>
    </row>
    <row r="68" spans="2:11" ht="15" customHeight="1">
      <c r="B68" s="249"/>
      <c r="C68" s="254"/>
      <c r="D68" s="364" t="s">
        <v>174</v>
      </c>
      <c r="E68" s="364"/>
      <c r="F68" s="364"/>
      <c r="G68" s="364"/>
      <c r="H68" s="364"/>
      <c r="I68" s="364"/>
      <c r="J68" s="364"/>
      <c r="K68" s="250"/>
    </row>
    <row r="69" spans="2:11" ht="12.75" customHeight="1">
      <c r="B69" s="258"/>
      <c r="C69" s="259"/>
      <c r="D69" s="259"/>
      <c r="E69" s="259"/>
      <c r="F69" s="259"/>
      <c r="G69" s="259"/>
      <c r="H69" s="259"/>
      <c r="I69" s="259"/>
      <c r="J69" s="259"/>
      <c r="K69" s="260"/>
    </row>
    <row r="70" spans="2:11" ht="18.75" customHeight="1">
      <c r="B70" s="261"/>
      <c r="C70" s="261"/>
      <c r="D70" s="261"/>
      <c r="E70" s="261"/>
      <c r="F70" s="261"/>
      <c r="G70" s="261"/>
      <c r="H70" s="261"/>
      <c r="I70" s="261"/>
      <c r="J70" s="261"/>
      <c r="K70" s="262"/>
    </row>
    <row r="71" spans="2:11" ht="18.75" customHeight="1">
      <c r="B71" s="262"/>
      <c r="C71" s="262"/>
      <c r="D71" s="262"/>
      <c r="E71" s="262"/>
      <c r="F71" s="262"/>
      <c r="G71" s="262"/>
      <c r="H71" s="262"/>
      <c r="I71" s="262"/>
      <c r="J71" s="262"/>
      <c r="K71" s="262"/>
    </row>
    <row r="72" spans="2:11" ht="7.5" customHeight="1">
      <c r="B72" s="263"/>
      <c r="C72" s="264"/>
      <c r="D72" s="264"/>
      <c r="E72" s="264"/>
      <c r="F72" s="264"/>
      <c r="G72" s="264"/>
      <c r="H72" s="264"/>
      <c r="I72" s="264"/>
      <c r="J72" s="264"/>
      <c r="K72" s="265"/>
    </row>
    <row r="73" spans="2:11" ht="45" customHeight="1">
      <c r="B73" s="266"/>
      <c r="C73" s="369" t="s">
        <v>1099</v>
      </c>
      <c r="D73" s="369"/>
      <c r="E73" s="369"/>
      <c r="F73" s="369"/>
      <c r="G73" s="369"/>
      <c r="H73" s="369"/>
      <c r="I73" s="369"/>
      <c r="J73" s="369"/>
      <c r="K73" s="267"/>
    </row>
    <row r="74" spans="2:11" ht="17.25" customHeight="1">
      <c r="B74" s="266"/>
      <c r="C74" s="268" t="s">
        <v>175</v>
      </c>
      <c r="D74" s="268"/>
      <c r="E74" s="268"/>
      <c r="F74" s="268" t="s">
        <v>176</v>
      </c>
      <c r="G74" s="269"/>
      <c r="H74" s="268" t="s">
        <v>1117</v>
      </c>
      <c r="I74" s="268" t="s">
        <v>1057</v>
      </c>
      <c r="J74" s="268" t="s">
        <v>177</v>
      </c>
      <c r="K74" s="267"/>
    </row>
    <row r="75" spans="2:11" ht="17.25" customHeight="1">
      <c r="B75" s="266"/>
      <c r="C75" s="270" t="s">
        <v>178</v>
      </c>
      <c r="D75" s="270"/>
      <c r="E75" s="270"/>
      <c r="F75" s="271" t="s">
        <v>179</v>
      </c>
      <c r="G75" s="272"/>
      <c r="H75" s="270"/>
      <c r="I75" s="270"/>
      <c r="J75" s="270" t="s">
        <v>180</v>
      </c>
      <c r="K75" s="267"/>
    </row>
    <row r="76" spans="2:11" ht="5.25" customHeight="1">
      <c r="B76" s="266"/>
      <c r="C76" s="273"/>
      <c r="D76" s="273"/>
      <c r="E76" s="273"/>
      <c r="F76" s="273"/>
      <c r="G76" s="274"/>
      <c r="H76" s="273"/>
      <c r="I76" s="273"/>
      <c r="J76" s="273"/>
      <c r="K76" s="267"/>
    </row>
    <row r="77" spans="2:11" ht="15" customHeight="1">
      <c r="B77" s="266"/>
      <c r="C77" s="256" t="s">
        <v>1053</v>
      </c>
      <c r="D77" s="273"/>
      <c r="E77" s="273"/>
      <c r="F77" s="275" t="s">
        <v>181</v>
      </c>
      <c r="G77" s="274"/>
      <c r="H77" s="256" t="s">
        <v>182</v>
      </c>
      <c r="I77" s="256" t="s">
        <v>183</v>
      </c>
      <c r="J77" s="256">
        <v>20</v>
      </c>
      <c r="K77" s="267"/>
    </row>
    <row r="78" spans="2:11" ht="15" customHeight="1">
      <c r="B78" s="266"/>
      <c r="C78" s="256" t="s">
        <v>184</v>
      </c>
      <c r="D78" s="256"/>
      <c r="E78" s="256"/>
      <c r="F78" s="275" t="s">
        <v>181</v>
      </c>
      <c r="G78" s="274"/>
      <c r="H78" s="256" t="s">
        <v>185</v>
      </c>
      <c r="I78" s="256" t="s">
        <v>183</v>
      </c>
      <c r="J78" s="256">
        <v>120</v>
      </c>
      <c r="K78" s="267"/>
    </row>
    <row r="79" spans="2:11" ht="15" customHeight="1">
      <c r="B79" s="276"/>
      <c r="C79" s="256" t="s">
        <v>186</v>
      </c>
      <c r="D79" s="256"/>
      <c r="E79" s="256"/>
      <c r="F79" s="275" t="s">
        <v>187</v>
      </c>
      <c r="G79" s="274"/>
      <c r="H79" s="256" t="s">
        <v>188</v>
      </c>
      <c r="I79" s="256" t="s">
        <v>183</v>
      </c>
      <c r="J79" s="256">
        <v>50</v>
      </c>
      <c r="K79" s="267"/>
    </row>
    <row r="80" spans="2:11" ht="15" customHeight="1">
      <c r="B80" s="276"/>
      <c r="C80" s="256" t="s">
        <v>189</v>
      </c>
      <c r="D80" s="256"/>
      <c r="E80" s="256"/>
      <c r="F80" s="275" t="s">
        <v>181</v>
      </c>
      <c r="G80" s="274"/>
      <c r="H80" s="256" t="s">
        <v>190</v>
      </c>
      <c r="I80" s="256" t="s">
        <v>191</v>
      </c>
      <c r="J80" s="256"/>
      <c r="K80" s="267"/>
    </row>
    <row r="81" spans="2:11" ht="15" customHeight="1">
      <c r="B81" s="276"/>
      <c r="C81" s="277" t="s">
        <v>192</v>
      </c>
      <c r="D81" s="277"/>
      <c r="E81" s="277"/>
      <c r="F81" s="278" t="s">
        <v>187</v>
      </c>
      <c r="G81" s="277"/>
      <c r="H81" s="277" t="s">
        <v>193</v>
      </c>
      <c r="I81" s="277" t="s">
        <v>183</v>
      </c>
      <c r="J81" s="277">
        <v>15</v>
      </c>
      <c r="K81" s="267"/>
    </row>
    <row r="82" spans="2:11" ht="15" customHeight="1">
      <c r="B82" s="276"/>
      <c r="C82" s="277" t="s">
        <v>194</v>
      </c>
      <c r="D82" s="277"/>
      <c r="E82" s="277"/>
      <c r="F82" s="278" t="s">
        <v>187</v>
      </c>
      <c r="G82" s="277"/>
      <c r="H82" s="277" t="s">
        <v>195</v>
      </c>
      <c r="I82" s="277" t="s">
        <v>183</v>
      </c>
      <c r="J82" s="277">
        <v>15</v>
      </c>
      <c r="K82" s="267"/>
    </row>
    <row r="83" spans="2:11" ht="15" customHeight="1">
      <c r="B83" s="276"/>
      <c r="C83" s="277" t="s">
        <v>196</v>
      </c>
      <c r="D83" s="277"/>
      <c r="E83" s="277"/>
      <c r="F83" s="278" t="s">
        <v>187</v>
      </c>
      <c r="G83" s="277"/>
      <c r="H83" s="277" t="s">
        <v>197</v>
      </c>
      <c r="I83" s="277" t="s">
        <v>183</v>
      </c>
      <c r="J83" s="277">
        <v>20</v>
      </c>
      <c r="K83" s="267"/>
    </row>
    <row r="84" spans="2:11" ht="15" customHeight="1">
      <c r="B84" s="276"/>
      <c r="C84" s="277" t="s">
        <v>198</v>
      </c>
      <c r="D84" s="277"/>
      <c r="E84" s="277"/>
      <c r="F84" s="278" t="s">
        <v>187</v>
      </c>
      <c r="G84" s="277"/>
      <c r="H84" s="277" t="s">
        <v>199</v>
      </c>
      <c r="I84" s="277" t="s">
        <v>183</v>
      </c>
      <c r="J84" s="277">
        <v>20</v>
      </c>
      <c r="K84" s="267"/>
    </row>
    <row r="85" spans="2:11" ht="15" customHeight="1">
      <c r="B85" s="276"/>
      <c r="C85" s="256" t="s">
        <v>200</v>
      </c>
      <c r="D85" s="256"/>
      <c r="E85" s="256"/>
      <c r="F85" s="275" t="s">
        <v>187</v>
      </c>
      <c r="G85" s="274"/>
      <c r="H85" s="256" t="s">
        <v>201</v>
      </c>
      <c r="I85" s="256" t="s">
        <v>183</v>
      </c>
      <c r="J85" s="256">
        <v>50</v>
      </c>
      <c r="K85" s="267"/>
    </row>
    <row r="86" spans="2:11" ht="15" customHeight="1">
      <c r="B86" s="276"/>
      <c r="C86" s="256" t="s">
        <v>202</v>
      </c>
      <c r="D86" s="256"/>
      <c r="E86" s="256"/>
      <c r="F86" s="275" t="s">
        <v>187</v>
      </c>
      <c r="G86" s="274"/>
      <c r="H86" s="256" t="s">
        <v>203</v>
      </c>
      <c r="I86" s="256" t="s">
        <v>183</v>
      </c>
      <c r="J86" s="256">
        <v>20</v>
      </c>
      <c r="K86" s="267"/>
    </row>
    <row r="87" spans="2:11" ht="15" customHeight="1">
      <c r="B87" s="276"/>
      <c r="C87" s="256" t="s">
        <v>204</v>
      </c>
      <c r="D87" s="256"/>
      <c r="E87" s="256"/>
      <c r="F87" s="275" t="s">
        <v>187</v>
      </c>
      <c r="G87" s="274"/>
      <c r="H87" s="256" t="s">
        <v>205</v>
      </c>
      <c r="I87" s="256" t="s">
        <v>183</v>
      </c>
      <c r="J87" s="256">
        <v>20</v>
      </c>
      <c r="K87" s="267"/>
    </row>
    <row r="88" spans="2:11" ht="15" customHeight="1">
      <c r="B88" s="276"/>
      <c r="C88" s="256" t="s">
        <v>206</v>
      </c>
      <c r="D88" s="256"/>
      <c r="E88" s="256"/>
      <c r="F88" s="275" t="s">
        <v>187</v>
      </c>
      <c r="G88" s="274"/>
      <c r="H88" s="256" t="s">
        <v>207</v>
      </c>
      <c r="I88" s="256" t="s">
        <v>183</v>
      </c>
      <c r="J88" s="256">
        <v>50</v>
      </c>
      <c r="K88" s="267"/>
    </row>
    <row r="89" spans="2:11" ht="15" customHeight="1">
      <c r="B89" s="276"/>
      <c r="C89" s="256" t="s">
        <v>208</v>
      </c>
      <c r="D89" s="256"/>
      <c r="E89" s="256"/>
      <c r="F89" s="275" t="s">
        <v>187</v>
      </c>
      <c r="G89" s="274"/>
      <c r="H89" s="256" t="s">
        <v>208</v>
      </c>
      <c r="I89" s="256" t="s">
        <v>183</v>
      </c>
      <c r="J89" s="256">
        <v>50</v>
      </c>
      <c r="K89" s="267"/>
    </row>
    <row r="90" spans="2:11" ht="15" customHeight="1">
      <c r="B90" s="276"/>
      <c r="C90" s="256" t="s">
        <v>1122</v>
      </c>
      <c r="D90" s="256"/>
      <c r="E90" s="256"/>
      <c r="F90" s="275" t="s">
        <v>187</v>
      </c>
      <c r="G90" s="274"/>
      <c r="H90" s="256" t="s">
        <v>209</v>
      </c>
      <c r="I90" s="256" t="s">
        <v>183</v>
      </c>
      <c r="J90" s="256">
        <v>255</v>
      </c>
      <c r="K90" s="267"/>
    </row>
    <row r="91" spans="2:11" ht="15" customHeight="1">
      <c r="B91" s="276"/>
      <c r="C91" s="256" t="s">
        <v>210</v>
      </c>
      <c r="D91" s="256"/>
      <c r="E91" s="256"/>
      <c r="F91" s="275" t="s">
        <v>181</v>
      </c>
      <c r="G91" s="274"/>
      <c r="H91" s="256" t="s">
        <v>211</v>
      </c>
      <c r="I91" s="256" t="s">
        <v>212</v>
      </c>
      <c r="J91" s="256"/>
      <c r="K91" s="267"/>
    </row>
    <row r="92" spans="2:11" ht="15" customHeight="1">
      <c r="B92" s="276"/>
      <c r="C92" s="256" t="s">
        <v>213</v>
      </c>
      <c r="D92" s="256"/>
      <c r="E92" s="256"/>
      <c r="F92" s="275" t="s">
        <v>181</v>
      </c>
      <c r="G92" s="274"/>
      <c r="H92" s="256" t="s">
        <v>214</v>
      </c>
      <c r="I92" s="256" t="s">
        <v>215</v>
      </c>
      <c r="J92" s="256"/>
      <c r="K92" s="267"/>
    </row>
    <row r="93" spans="2:11" ht="15" customHeight="1">
      <c r="B93" s="276"/>
      <c r="C93" s="256" t="s">
        <v>216</v>
      </c>
      <c r="D93" s="256"/>
      <c r="E93" s="256"/>
      <c r="F93" s="275" t="s">
        <v>181</v>
      </c>
      <c r="G93" s="274"/>
      <c r="H93" s="256" t="s">
        <v>216</v>
      </c>
      <c r="I93" s="256" t="s">
        <v>215</v>
      </c>
      <c r="J93" s="256"/>
      <c r="K93" s="267"/>
    </row>
    <row r="94" spans="2:11" ht="15" customHeight="1">
      <c r="B94" s="276"/>
      <c r="C94" s="256" t="s">
        <v>1038</v>
      </c>
      <c r="D94" s="256"/>
      <c r="E94" s="256"/>
      <c r="F94" s="275" t="s">
        <v>181</v>
      </c>
      <c r="G94" s="274"/>
      <c r="H94" s="256" t="s">
        <v>217</v>
      </c>
      <c r="I94" s="256" t="s">
        <v>215</v>
      </c>
      <c r="J94" s="256"/>
      <c r="K94" s="267"/>
    </row>
    <row r="95" spans="2:11" ht="15" customHeight="1">
      <c r="B95" s="276"/>
      <c r="C95" s="256" t="s">
        <v>1048</v>
      </c>
      <c r="D95" s="256"/>
      <c r="E95" s="256"/>
      <c r="F95" s="275" t="s">
        <v>181</v>
      </c>
      <c r="G95" s="274"/>
      <c r="H95" s="256" t="s">
        <v>218</v>
      </c>
      <c r="I95" s="256" t="s">
        <v>215</v>
      </c>
      <c r="J95" s="256"/>
      <c r="K95" s="267"/>
    </row>
    <row r="96" spans="2:11" ht="15" customHeight="1">
      <c r="B96" s="279"/>
      <c r="C96" s="280"/>
      <c r="D96" s="280"/>
      <c r="E96" s="280"/>
      <c r="F96" s="280"/>
      <c r="G96" s="280"/>
      <c r="H96" s="280"/>
      <c r="I96" s="280"/>
      <c r="J96" s="280"/>
      <c r="K96" s="281"/>
    </row>
    <row r="97" spans="2:11" ht="18.75" customHeight="1">
      <c r="B97" s="282"/>
      <c r="C97" s="283"/>
      <c r="D97" s="283"/>
      <c r="E97" s="283"/>
      <c r="F97" s="283"/>
      <c r="G97" s="283"/>
      <c r="H97" s="283"/>
      <c r="I97" s="283"/>
      <c r="J97" s="283"/>
      <c r="K97" s="282"/>
    </row>
    <row r="98" spans="2:11" ht="18.75" customHeight="1">
      <c r="B98" s="262"/>
      <c r="C98" s="262"/>
      <c r="D98" s="262"/>
      <c r="E98" s="262"/>
      <c r="F98" s="262"/>
      <c r="G98" s="262"/>
      <c r="H98" s="262"/>
      <c r="I98" s="262"/>
      <c r="J98" s="262"/>
      <c r="K98" s="262"/>
    </row>
    <row r="99" spans="2:11" ht="7.5" customHeight="1">
      <c r="B99" s="263"/>
      <c r="C99" s="264"/>
      <c r="D99" s="264"/>
      <c r="E99" s="264"/>
      <c r="F99" s="264"/>
      <c r="G99" s="264"/>
      <c r="H99" s="264"/>
      <c r="I99" s="264"/>
      <c r="J99" s="264"/>
      <c r="K99" s="265"/>
    </row>
    <row r="100" spans="2:11" ht="45" customHeight="1">
      <c r="B100" s="266"/>
      <c r="C100" s="369" t="s">
        <v>219</v>
      </c>
      <c r="D100" s="369"/>
      <c r="E100" s="369"/>
      <c r="F100" s="369"/>
      <c r="G100" s="369"/>
      <c r="H100" s="369"/>
      <c r="I100" s="369"/>
      <c r="J100" s="369"/>
      <c r="K100" s="267"/>
    </row>
    <row r="101" spans="2:11" ht="17.25" customHeight="1">
      <c r="B101" s="266"/>
      <c r="C101" s="268" t="s">
        <v>175</v>
      </c>
      <c r="D101" s="268"/>
      <c r="E101" s="268"/>
      <c r="F101" s="268" t="s">
        <v>176</v>
      </c>
      <c r="G101" s="269"/>
      <c r="H101" s="268" t="s">
        <v>1117</v>
      </c>
      <c r="I101" s="268" t="s">
        <v>1057</v>
      </c>
      <c r="J101" s="268" t="s">
        <v>177</v>
      </c>
      <c r="K101" s="267"/>
    </row>
    <row r="102" spans="2:11" ht="17.25" customHeight="1">
      <c r="B102" s="266"/>
      <c r="C102" s="270" t="s">
        <v>178</v>
      </c>
      <c r="D102" s="270"/>
      <c r="E102" s="270"/>
      <c r="F102" s="271" t="s">
        <v>179</v>
      </c>
      <c r="G102" s="272"/>
      <c r="H102" s="270"/>
      <c r="I102" s="270"/>
      <c r="J102" s="270" t="s">
        <v>180</v>
      </c>
      <c r="K102" s="267"/>
    </row>
    <row r="103" spans="2:11" ht="5.25" customHeight="1">
      <c r="B103" s="266"/>
      <c r="C103" s="268"/>
      <c r="D103" s="268"/>
      <c r="E103" s="268"/>
      <c r="F103" s="268"/>
      <c r="G103" s="284"/>
      <c r="H103" s="268"/>
      <c r="I103" s="268"/>
      <c r="J103" s="268"/>
      <c r="K103" s="267"/>
    </row>
    <row r="104" spans="2:11" ht="15" customHeight="1">
      <c r="B104" s="266"/>
      <c r="C104" s="256" t="s">
        <v>1053</v>
      </c>
      <c r="D104" s="273"/>
      <c r="E104" s="273"/>
      <c r="F104" s="275" t="s">
        <v>181</v>
      </c>
      <c r="G104" s="284"/>
      <c r="H104" s="256" t="s">
        <v>220</v>
      </c>
      <c r="I104" s="256" t="s">
        <v>183</v>
      </c>
      <c r="J104" s="256">
        <v>20</v>
      </c>
      <c r="K104" s="267"/>
    </row>
    <row r="105" spans="2:11" ht="15" customHeight="1">
      <c r="B105" s="266"/>
      <c r="C105" s="256" t="s">
        <v>184</v>
      </c>
      <c r="D105" s="256"/>
      <c r="E105" s="256"/>
      <c r="F105" s="275" t="s">
        <v>181</v>
      </c>
      <c r="G105" s="256"/>
      <c r="H105" s="256" t="s">
        <v>220</v>
      </c>
      <c r="I105" s="256" t="s">
        <v>183</v>
      </c>
      <c r="J105" s="256">
        <v>120</v>
      </c>
      <c r="K105" s="267"/>
    </row>
    <row r="106" spans="2:11" ht="15" customHeight="1">
      <c r="B106" s="276"/>
      <c r="C106" s="256" t="s">
        <v>186</v>
      </c>
      <c r="D106" s="256"/>
      <c r="E106" s="256"/>
      <c r="F106" s="275" t="s">
        <v>187</v>
      </c>
      <c r="G106" s="256"/>
      <c r="H106" s="256" t="s">
        <v>220</v>
      </c>
      <c r="I106" s="256" t="s">
        <v>183</v>
      </c>
      <c r="J106" s="256">
        <v>50</v>
      </c>
      <c r="K106" s="267"/>
    </row>
    <row r="107" spans="2:11" ht="15" customHeight="1">
      <c r="B107" s="276"/>
      <c r="C107" s="256" t="s">
        <v>189</v>
      </c>
      <c r="D107" s="256"/>
      <c r="E107" s="256"/>
      <c r="F107" s="275" t="s">
        <v>181</v>
      </c>
      <c r="G107" s="256"/>
      <c r="H107" s="256" t="s">
        <v>220</v>
      </c>
      <c r="I107" s="256" t="s">
        <v>191</v>
      </c>
      <c r="J107" s="256"/>
      <c r="K107" s="267"/>
    </row>
    <row r="108" spans="2:11" ht="15" customHeight="1">
      <c r="B108" s="276"/>
      <c r="C108" s="256" t="s">
        <v>200</v>
      </c>
      <c r="D108" s="256"/>
      <c r="E108" s="256"/>
      <c r="F108" s="275" t="s">
        <v>187</v>
      </c>
      <c r="G108" s="256"/>
      <c r="H108" s="256" t="s">
        <v>220</v>
      </c>
      <c r="I108" s="256" t="s">
        <v>183</v>
      </c>
      <c r="J108" s="256">
        <v>50</v>
      </c>
      <c r="K108" s="267"/>
    </row>
    <row r="109" spans="2:11" ht="15" customHeight="1">
      <c r="B109" s="276"/>
      <c r="C109" s="256" t="s">
        <v>208</v>
      </c>
      <c r="D109" s="256"/>
      <c r="E109" s="256"/>
      <c r="F109" s="275" t="s">
        <v>187</v>
      </c>
      <c r="G109" s="256"/>
      <c r="H109" s="256" t="s">
        <v>220</v>
      </c>
      <c r="I109" s="256" t="s">
        <v>183</v>
      </c>
      <c r="J109" s="256">
        <v>50</v>
      </c>
      <c r="K109" s="267"/>
    </row>
    <row r="110" spans="2:11" ht="15" customHeight="1">
      <c r="B110" s="276"/>
      <c r="C110" s="256" t="s">
        <v>206</v>
      </c>
      <c r="D110" s="256"/>
      <c r="E110" s="256"/>
      <c r="F110" s="275" t="s">
        <v>187</v>
      </c>
      <c r="G110" s="256"/>
      <c r="H110" s="256" t="s">
        <v>220</v>
      </c>
      <c r="I110" s="256" t="s">
        <v>183</v>
      </c>
      <c r="J110" s="256">
        <v>50</v>
      </c>
      <c r="K110" s="267"/>
    </row>
    <row r="111" spans="2:11" ht="15" customHeight="1">
      <c r="B111" s="276"/>
      <c r="C111" s="256" t="s">
        <v>1053</v>
      </c>
      <c r="D111" s="256"/>
      <c r="E111" s="256"/>
      <c r="F111" s="275" t="s">
        <v>181</v>
      </c>
      <c r="G111" s="256"/>
      <c r="H111" s="256" t="s">
        <v>221</v>
      </c>
      <c r="I111" s="256" t="s">
        <v>183</v>
      </c>
      <c r="J111" s="256">
        <v>20</v>
      </c>
      <c r="K111" s="267"/>
    </row>
    <row r="112" spans="2:11" ht="15" customHeight="1">
      <c r="B112" s="276"/>
      <c r="C112" s="256" t="s">
        <v>222</v>
      </c>
      <c r="D112" s="256"/>
      <c r="E112" s="256"/>
      <c r="F112" s="275" t="s">
        <v>181</v>
      </c>
      <c r="G112" s="256"/>
      <c r="H112" s="256" t="s">
        <v>223</v>
      </c>
      <c r="I112" s="256" t="s">
        <v>183</v>
      </c>
      <c r="J112" s="256">
        <v>120</v>
      </c>
      <c r="K112" s="267"/>
    </row>
    <row r="113" spans="2:11" ht="15" customHeight="1">
      <c r="B113" s="276"/>
      <c r="C113" s="256" t="s">
        <v>1038</v>
      </c>
      <c r="D113" s="256"/>
      <c r="E113" s="256"/>
      <c r="F113" s="275" t="s">
        <v>181</v>
      </c>
      <c r="G113" s="256"/>
      <c r="H113" s="256" t="s">
        <v>224</v>
      </c>
      <c r="I113" s="256" t="s">
        <v>215</v>
      </c>
      <c r="J113" s="256"/>
      <c r="K113" s="267"/>
    </row>
    <row r="114" spans="2:11" ht="15" customHeight="1">
      <c r="B114" s="276"/>
      <c r="C114" s="256" t="s">
        <v>1048</v>
      </c>
      <c r="D114" s="256"/>
      <c r="E114" s="256"/>
      <c r="F114" s="275" t="s">
        <v>181</v>
      </c>
      <c r="G114" s="256"/>
      <c r="H114" s="256" t="s">
        <v>225</v>
      </c>
      <c r="I114" s="256" t="s">
        <v>215</v>
      </c>
      <c r="J114" s="256"/>
      <c r="K114" s="267"/>
    </row>
    <row r="115" spans="2:11" ht="15" customHeight="1">
      <c r="B115" s="276"/>
      <c r="C115" s="256" t="s">
        <v>1057</v>
      </c>
      <c r="D115" s="256"/>
      <c r="E115" s="256"/>
      <c r="F115" s="275" t="s">
        <v>181</v>
      </c>
      <c r="G115" s="256"/>
      <c r="H115" s="256" t="s">
        <v>226</v>
      </c>
      <c r="I115" s="256" t="s">
        <v>227</v>
      </c>
      <c r="J115" s="256"/>
      <c r="K115" s="267"/>
    </row>
    <row r="116" spans="2:11" ht="15" customHeight="1">
      <c r="B116" s="279"/>
      <c r="C116" s="285"/>
      <c r="D116" s="285"/>
      <c r="E116" s="285"/>
      <c r="F116" s="285"/>
      <c r="G116" s="285"/>
      <c r="H116" s="285"/>
      <c r="I116" s="285"/>
      <c r="J116" s="285"/>
      <c r="K116" s="281"/>
    </row>
    <row r="117" spans="2:11" ht="18.75" customHeight="1">
      <c r="B117" s="286"/>
      <c r="C117" s="252"/>
      <c r="D117" s="252"/>
      <c r="E117" s="252"/>
      <c r="F117" s="287"/>
      <c r="G117" s="252"/>
      <c r="H117" s="252"/>
      <c r="I117" s="252"/>
      <c r="J117" s="252"/>
      <c r="K117" s="286"/>
    </row>
    <row r="118" spans="2:11" ht="18.75" customHeight="1">
      <c r="B118" s="262"/>
      <c r="C118" s="262"/>
      <c r="D118" s="262"/>
      <c r="E118" s="262"/>
      <c r="F118" s="262"/>
      <c r="G118" s="262"/>
      <c r="H118" s="262"/>
      <c r="I118" s="262"/>
      <c r="J118" s="262"/>
      <c r="K118" s="262"/>
    </row>
    <row r="119" spans="2:11" ht="7.5" customHeight="1">
      <c r="B119" s="288"/>
      <c r="C119" s="289"/>
      <c r="D119" s="289"/>
      <c r="E119" s="289"/>
      <c r="F119" s="289"/>
      <c r="G119" s="289"/>
      <c r="H119" s="289"/>
      <c r="I119" s="289"/>
      <c r="J119" s="289"/>
      <c r="K119" s="290"/>
    </row>
    <row r="120" spans="2:11" ht="45" customHeight="1">
      <c r="B120" s="291"/>
      <c r="C120" s="365" t="s">
        <v>228</v>
      </c>
      <c r="D120" s="365"/>
      <c r="E120" s="365"/>
      <c r="F120" s="365"/>
      <c r="G120" s="365"/>
      <c r="H120" s="365"/>
      <c r="I120" s="365"/>
      <c r="J120" s="365"/>
      <c r="K120" s="292"/>
    </row>
    <row r="121" spans="2:11" ht="17.25" customHeight="1">
      <c r="B121" s="293"/>
      <c r="C121" s="268" t="s">
        <v>175</v>
      </c>
      <c r="D121" s="268"/>
      <c r="E121" s="268"/>
      <c r="F121" s="268" t="s">
        <v>176</v>
      </c>
      <c r="G121" s="269"/>
      <c r="H121" s="268" t="s">
        <v>1117</v>
      </c>
      <c r="I121" s="268" t="s">
        <v>1057</v>
      </c>
      <c r="J121" s="268" t="s">
        <v>177</v>
      </c>
      <c r="K121" s="294"/>
    </row>
    <row r="122" spans="2:11" ht="17.25" customHeight="1">
      <c r="B122" s="293"/>
      <c r="C122" s="270" t="s">
        <v>178</v>
      </c>
      <c r="D122" s="270"/>
      <c r="E122" s="270"/>
      <c r="F122" s="271" t="s">
        <v>179</v>
      </c>
      <c r="G122" s="272"/>
      <c r="H122" s="270"/>
      <c r="I122" s="270"/>
      <c r="J122" s="270" t="s">
        <v>180</v>
      </c>
      <c r="K122" s="294"/>
    </row>
    <row r="123" spans="2:11" ht="5.25" customHeight="1">
      <c r="B123" s="295"/>
      <c r="C123" s="273"/>
      <c r="D123" s="273"/>
      <c r="E123" s="273"/>
      <c r="F123" s="273"/>
      <c r="G123" s="256"/>
      <c r="H123" s="273"/>
      <c r="I123" s="273"/>
      <c r="J123" s="273"/>
      <c r="K123" s="296"/>
    </row>
    <row r="124" spans="2:11" ht="15" customHeight="1">
      <c r="B124" s="295"/>
      <c r="C124" s="256" t="s">
        <v>184</v>
      </c>
      <c r="D124" s="273"/>
      <c r="E124" s="273"/>
      <c r="F124" s="275" t="s">
        <v>181</v>
      </c>
      <c r="G124" s="256"/>
      <c r="H124" s="256" t="s">
        <v>220</v>
      </c>
      <c r="I124" s="256" t="s">
        <v>183</v>
      </c>
      <c r="J124" s="256">
        <v>120</v>
      </c>
      <c r="K124" s="297"/>
    </row>
    <row r="125" spans="2:11" ht="15" customHeight="1">
      <c r="B125" s="295"/>
      <c r="C125" s="256" t="s">
        <v>229</v>
      </c>
      <c r="D125" s="256"/>
      <c r="E125" s="256"/>
      <c r="F125" s="275" t="s">
        <v>181</v>
      </c>
      <c r="G125" s="256"/>
      <c r="H125" s="256" t="s">
        <v>230</v>
      </c>
      <c r="I125" s="256" t="s">
        <v>183</v>
      </c>
      <c r="J125" s="256" t="s">
        <v>231</v>
      </c>
      <c r="K125" s="297"/>
    </row>
    <row r="126" spans="2:11" ht="15" customHeight="1">
      <c r="B126" s="295"/>
      <c r="C126" s="256" t="s">
        <v>130</v>
      </c>
      <c r="D126" s="256"/>
      <c r="E126" s="256"/>
      <c r="F126" s="275" t="s">
        <v>181</v>
      </c>
      <c r="G126" s="256"/>
      <c r="H126" s="256" t="s">
        <v>232</v>
      </c>
      <c r="I126" s="256" t="s">
        <v>183</v>
      </c>
      <c r="J126" s="256" t="s">
        <v>231</v>
      </c>
      <c r="K126" s="297"/>
    </row>
    <row r="127" spans="2:11" ht="15" customHeight="1">
      <c r="B127" s="295"/>
      <c r="C127" s="256" t="s">
        <v>192</v>
      </c>
      <c r="D127" s="256"/>
      <c r="E127" s="256"/>
      <c r="F127" s="275" t="s">
        <v>187</v>
      </c>
      <c r="G127" s="256"/>
      <c r="H127" s="256" t="s">
        <v>193</v>
      </c>
      <c r="I127" s="256" t="s">
        <v>183</v>
      </c>
      <c r="J127" s="256">
        <v>15</v>
      </c>
      <c r="K127" s="297"/>
    </row>
    <row r="128" spans="2:11" ht="15" customHeight="1">
      <c r="B128" s="295"/>
      <c r="C128" s="277" t="s">
        <v>194</v>
      </c>
      <c r="D128" s="277"/>
      <c r="E128" s="277"/>
      <c r="F128" s="278" t="s">
        <v>187</v>
      </c>
      <c r="G128" s="277"/>
      <c r="H128" s="277" t="s">
        <v>195</v>
      </c>
      <c r="I128" s="277" t="s">
        <v>183</v>
      </c>
      <c r="J128" s="277">
        <v>15</v>
      </c>
      <c r="K128" s="297"/>
    </row>
    <row r="129" spans="2:11" ht="15" customHeight="1">
      <c r="B129" s="295"/>
      <c r="C129" s="277" t="s">
        <v>196</v>
      </c>
      <c r="D129" s="277"/>
      <c r="E129" s="277"/>
      <c r="F129" s="278" t="s">
        <v>187</v>
      </c>
      <c r="G129" s="277"/>
      <c r="H129" s="277" t="s">
        <v>197</v>
      </c>
      <c r="I129" s="277" t="s">
        <v>183</v>
      </c>
      <c r="J129" s="277">
        <v>20</v>
      </c>
      <c r="K129" s="297"/>
    </row>
    <row r="130" spans="2:11" ht="15" customHeight="1">
      <c r="B130" s="295"/>
      <c r="C130" s="277" t="s">
        <v>198</v>
      </c>
      <c r="D130" s="277"/>
      <c r="E130" s="277"/>
      <c r="F130" s="278" t="s">
        <v>187</v>
      </c>
      <c r="G130" s="277"/>
      <c r="H130" s="277" t="s">
        <v>199</v>
      </c>
      <c r="I130" s="277" t="s">
        <v>183</v>
      </c>
      <c r="J130" s="277">
        <v>20</v>
      </c>
      <c r="K130" s="297"/>
    </row>
    <row r="131" spans="2:11" ht="15" customHeight="1">
      <c r="B131" s="295"/>
      <c r="C131" s="256" t="s">
        <v>186</v>
      </c>
      <c r="D131" s="256"/>
      <c r="E131" s="256"/>
      <c r="F131" s="275" t="s">
        <v>187</v>
      </c>
      <c r="G131" s="256"/>
      <c r="H131" s="256" t="s">
        <v>220</v>
      </c>
      <c r="I131" s="256" t="s">
        <v>183</v>
      </c>
      <c r="J131" s="256">
        <v>50</v>
      </c>
      <c r="K131" s="297"/>
    </row>
    <row r="132" spans="2:11" ht="15" customHeight="1">
      <c r="B132" s="295"/>
      <c r="C132" s="256" t="s">
        <v>200</v>
      </c>
      <c r="D132" s="256"/>
      <c r="E132" s="256"/>
      <c r="F132" s="275" t="s">
        <v>187</v>
      </c>
      <c r="G132" s="256"/>
      <c r="H132" s="256" t="s">
        <v>220</v>
      </c>
      <c r="I132" s="256" t="s">
        <v>183</v>
      </c>
      <c r="J132" s="256">
        <v>50</v>
      </c>
      <c r="K132" s="297"/>
    </row>
    <row r="133" spans="2:11" ht="15" customHeight="1">
      <c r="B133" s="295"/>
      <c r="C133" s="256" t="s">
        <v>206</v>
      </c>
      <c r="D133" s="256"/>
      <c r="E133" s="256"/>
      <c r="F133" s="275" t="s">
        <v>187</v>
      </c>
      <c r="G133" s="256"/>
      <c r="H133" s="256" t="s">
        <v>220</v>
      </c>
      <c r="I133" s="256" t="s">
        <v>183</v>
      </c>
      <c r="J133" s="256">
        <v>50</v>
      </c>
      <c r="K133" s="297"/>
    </row>
    <row r="134" spans="2:11" ht="15" customHeight="1">
      <c r="B134" s="295"/>
      <c r="C134" s="256" t="s">
        <v>208</v>
      </c>
      <c r="D134" s="256"/>
      <c r="E134" s="256"/>
      <c r="F134" s="275" t="s">
        <v>187</v>
      </c>
      <c r="G134" s="256"/>
      <c r="H134" s="256" t="s">
        <v>220</v>
      </c>
      <c r="I134" s="256" t="s">
        <v>183</v>
      </c>
      <c r="J134" s="256">
        <v>50</v>
      </c>
      <c r="K134" s="297"/>
    </row>
    <row r="135" spans="2:11" ht="15" customHeight="1">
      <c r="B135" s="295"/>
      <c r="C135" s="256" t="s">
        <v>1122</v>
      </c>
      <c r="D135" s="256"/>
      <c r="E135" s="256"/>
      <c r="F135" s="275" t="s">
        <v>187</v>
      </c>
      <c r="G135" s="256"/>
      <c r="H135" s="256" t="s">
        <v>233</v>
      </c>
      <c r="I135" s="256" t="s">
        <v>183</v>
      </c>
      <c r="J135" s="256">
        <v>255</v>
      </c>
      <c r="K135" s="297"/>
    </row>
    <row r="136" spans="2:11" ht="15" customHeight="1">
      <c r="B136" s="295"/>
      <c r="C136" s="256" t="s">
        <v>210</v>
      </c>
      <c r="D136" s="256"/>
      <c r="E136" s="256"/>
      <c r="F136" s="275" t="s">
        <v>181</v>
      </c>
      <c r="G136" s="256"/>
      <c r="H136" s="256" t="s">
        <v>234</v>
      </c>
      <c r="I136" s="256" t="s">
        <v>212</v>
      </c>
      <c r="J136" s="256"/>
      <c r="K136" s="297"/>
    </row>
    <row r="137" spans="2:11" ht="15" customHeight="1">
      <c r="B137" s="295"/>
      <c r="C137" s="256" t="s">
        <v>213</v>
      </c>
      <c r="D137" s="256"/>
      <c r="E137" s="256"/>
      <c r="F137" s="275" t="s">
        <v>181</v>
      </c>
      <c r="G137" s="256"/>
      <c r="H137" s="256" t="s">
        <v>235</v>
      </c>
      <c r="I137" s="256" t="s">
        <v>215</v>
      </c>
      <c r="J137" s="256"/>
      <c r="K137" s="297"/>
    </row>
    <row r="138" spans="2:11" ht="15" customHeight="1">
      <c r="B138" s="295"/>
      <c r="C138" s="256" t="s">
        <v>216</v>
      </c>
      <c r="D138" s="256"/>
      <c r="E138" s="256"/>
      <c r="F138" s="275" t="s">
        <v>181</v>
      </c>
      <c r="G138" s="256"/>
      <c r="H138" s="256" t="s">
        <v>216</v>
      </c>
      <c r="I138" s="256" t="s">
        <v>215</v>
      </c>
      <c r="J138" s="256"/>
      <c r="K138" s="297"/>
    </row>
    <row r="139" spans="2:11" ht="15" customHeight="1">
      <c r="B139" s="295"/>
      <c r="C139" s="256" t="s">
        <v>1038</v>
      </c>
      <c r="D139" s="256"/>
      <c r="E139" s="256"/>
      <c r="F139" s="275" t="s">
        <v>181</v>
      </c>
      <c r="G139" s="256"/>
      <c r="H139" s="256" t="s">
        <v>236</v>
      </c>
      <c r="I139" s="256" t="s">
        <v>215</v>
      </c>
      <c r="J139" s="256"/>
      <c r="K139" s="297"/>
    </row>
    <row r="140" spans="2:11" ht="15" customHeight="1">
      <c r="B140" s="295"/>
      <c r="C140" s="256" t="s">
        <v>237</v>
      </c>
      <c r="D140" s="256"/>
      <c r="E140" s="256"/>
      <c r="F140" s="275" t="s">
        <v>181</v>
      </c>
      <c r="G140" s="256"/>
      <c r="H140" s="256" t="s">
        <v>238</v>
      </c>
      <c r="I140" s="256" t="s">
        <v>215</v>
      </c>
      <c r="J140" s="256"/>
      <c r="K140" s="297"/>
    </row>
    <row r="141" spans="2:11" ht="15" customHeight="1">
      <c r="B141" s="298"/>
      <c r="C141" s="299"/>
      <c r="D141" s="299"/>
      <c r="E141" s="299"/>
      <c r="F141" s="299"/>
      <c r="G141" s="299"/>
      <c r="H141" s="299"/>
      <c r="I141" s="299"/>
      <c r="J141" s="299"/>
      <c r="K141" s="300"/>
    </row>
    <row r="142" spans="2:11" ht="18.75" customHeight="1">
      <c r="B142" s="252"/>
      <c r="C142" s="252"/>
      <c r="D142" s="252"/>
      <c r="E142" s="252"/>
      <c r="F142" s="287"/>
      <c r="G142" s="252"/>
      <c r="H142" s="252"/>
      <c r="I142" s="252"/>
      <c r="J142" s="252"/>
      <c r="K142" s="252"/>
    </row>
    <row r="143" spans="2:11" ht="18.75" customHeight="1">
      <c r="B143" s="262"/>
      <c r="C143" s="262"/>
      <c r="D143" s="262"/>
      <c r="E143" s="262"/>
      <c r="F143" s="262"/>
      <c r="G143" s="262"/>
      <c r="H143" s="262"/>
      <c r="I143" s="262"/>
      <c r="J143" s="262"/>
      <c r="K143" s="262"/>
    </row>
    <row r="144" spans="2:11" ht="7.5" customHeight="1">
      <c r="B144" s="263"/>
      <c r="C144" s="264"/>
      <c r="D144" s="264"/>
      <c r="E144" s="264"/>
      <c r="F144" s="264"/>
      <c r="G144" s="264"/>
      <c r="H144" s="264"/>
      <c r="I144" s="264"/>
      <c r="J144" s="264"/>
      <c r="K144" s="265"/>
    </row>
    <row r="145" spans="2:11" ht="45" customHeight="1">
      <c r="B145" s="266"/>
      <c r="C145" s="369" t="s">
        <v>239</v>
      </c>
      <c r="D145" s="369"/>
      <c r="E145" s="369"/>
      <c r="F145" s="369"/>
      <c r="G145" s="369"/>
      <c r="H145" s="369"/>
      <c r="I145" s="369"/>
      <c r="J145" s="369"/>
      <c r="K145" s="267"/>
    </row>
    <row r="146" spans="2:11" ht="17.25" customHeight="1">
      <c r="B146" s="266"/>
      <c r="C146" s="268" t="s">
        <v>175</v>
      </c>
      <c r="D146" s="268"/>
      <c r="E146" s="268"/>
      <c r="F146" s="268" t="s">
        <v>176</v>
      </c>
      <c r="G146" s="269"/>
      <c r="H146" s="268" t="s">
        <v>1117</v>
      </c>
      <c r="I146" s="268" t="s">
        <v>1057</v>
      </c>
      <c r="J146" s="268" t="s">
        <v>177</v>
      </c>
      <c r="K146" s="267"/>
    </row>
    <row r="147" spans="2:11" ht="17.25" customHeight="1">
      <c r="B147" s="266"/>
      <c r="C147" s="270" t="s">
        <v>178</v>
      </c>
      <c r="D147" s="270"/>
      <c r="E147" s="270"/>
      <c r="F147" s="271" t="s">
        <v>179</v>
      </c>
      <c r="G147" s="272"/>
      <c r="H147" s="270"/>
      <c r="I147" s="270"/>
      <c r="J147" s="270" t="s">
        <v>180</v>
      </c>
      <c r="K147" s="267"/>
    </row>
    <row r="148" spans="2:11" ht="5.25" customHeight="1">
      <c r="B148" s="276"/>
      <c r="C148" s="273"/>
      <c r="D148" s="273"/>
      <c r="E148" s="273"/>
      <c r="F148" s="273"/>
      <c r="G148" s="274"/>
      <c r="H148" s="273"/>
      <c r="I148" s="273"/>
      <c r="J148" s="273"/>
      <c r="K148" s="297"/>
    </row>
    <row r="149" spans="2:11" ht="15" customHeight="1">
      <c r="B149" s="276"/>
      <c r="C149" s="301" t="s">
        <v>184</v>
      </c>
      <c r="D149" s="256"/>
      <c r="E149" s="256"/>
      <c r="F149" s="302" t="s">
        <v>181</v>
      </c>
      <c r="G149" s="256"/>
      <c r="H149" s="301" t="s">
        <v>220</v>
      </c>
      <c r="I149" s="301" t="s">
        <v>183</v>
      </c>
      <c r="J149" s="301">
        <v>120</v>
      </c>
      <c r="K149" s="297"/>
    </row>
    <row r="150" spans="2:11" ht="15" customHeight="1">
      <c r="B150" s="276"/>
      <c r="C150" s="301" t="s">
        <v>229</v>
      </c>
      <c r="D150" s="256"/>
      <c r="E150" s="256"/>
      <c r="F150" s="302" t="s">
        <v>181</v>
      </c>
      <c r="G150" s="256"/>
      <c r="H150" s="301" t="s">
        <v>240</v>
      </c>
      <c r="I150" s="301" t="s">
        <v>183</v>
      </c>
      <c r="J150" s="301" t="s">
        <v>231</v>
      </c>
      <c r="K150" s="297"/>
    </row>
    <row r="151" spans="2:11" ht="15" customHeight="1">
      <c r="B151" s="276"/>
      <c r="C151" s="301" t="s">
        <v>130</v>
      </c>
      <c r="D151" s="256"/>
      <c r="E151" s="256"/>
      <c r="F151" s="302" t="s">
        <v>181</v>
      </c>
      <c r="G151" s="256"/>
      <c r="H151" s="301" t="s">
        <v>241</v>
      </c>
      <c r="I151" s="301" t="s">
        <v>183</v>
      </c>
      <c r="J151" s="301" t="s">
        <v>231</v>
      </c>
      <c r="K151" s="297"/>
    </row>
    <row r="152" spans="2:11" ht="15" customHeight="1">
      <c r="B152" s="276"/>
      <c r="C152" s="301" t="s">
        <v>186</v>
      </c>
      <c r="D152" s="256"/>
      <c r="E152" s="256"/>
      <c r="F152" s="302" t="s">
        <v>187</v>
      </c>
      <c r="G152" s="256"/>
      <c r="H152" s="301" t="s">
        <v>220</v>
      </c>
      <c r="I152" s="301" t="s">
        <v>183</v>
      </c>
      <c r="J152" s="301">
        <v>50</v>
      </c>
      <c r="K152" s="297"/>
    </row>
    <row r="153" spans="2:11" ht="15" customHeight="1">
      <c r="B153" s="276"/>
      <c r="C153" s="301" t="s">
        <v>189</v>
      </c>
      <c r="D153" s="256"/>
      <c r="E153" s="256"/>
      <c r="F153" s="302" t="s">
        <v>181</v>
      </c>
      <c r="G153" s="256"/>
      <c r="H153" s="301" t="s">
        <v>220</v>
      </c>
      <c r="I153" s="301" t="s">
        <v>191</v>
      </c>
      <c r="J153" s="301"/>
      <c r="K153" s="297"/>
    </row>
    <row r="154" spans="2:11" ht="15" customHeight="1">
      <c r="B154" s="276"/>
      <c r="C154" s="301" t="s">
        <v>200</v>
      </c>
      <c r="D154" s="256"/>
      <c r="E154" s="256"/>
      <c r="F154" s="302" t="s">
        <v>187</v>
      </c>
      <c r="G154" s="256"/>
      <c r="H154" s="301" t="s">
        <v>220</v>
      </c>
      <c r="I154" s="301" t="s">
        <v>183</v>
      </c>
      <c r="J154" s="301">
        <v>50</v>
      </c>
      <c r="K154" s="297"/>
    </row>
    <row r="155" spans="2:11" ht="15" customHeight="1">
      <c r="B155" s="276"/>
      <c r="C155" s="301" t="s">
        <v>208</v>
      </c>
      <c r="D155" s="256"/>
      <c r="E155" s="256"/>
      <c r="F155" s="302" t="s">
        <v>187</v>
      </c>
      <c r="G155" s="256"/>
      <c r="H155" s="301" t="s">
        <v>220</v>
      </c>
      <c r="I155" s="301" t="s">
        <v>183</v>
      </c>
      <c r="J155" s="301">
        <v>50</v>
      </c>
      <c r="K155" s="297"/>
    </row>
    <row r="156" spans="2:11" ht="15" customHeight="1">
      <c r="B156" s="276"/>
      <c r="C156" s="301" t="s">
        <v>206</v>
      </c>
      <c r="D156" s="256"/>
      <c r="E156" s="256"/>
      <c r="F156" s="302" t="s">
        <v>187</v>
      </c>
      <c r="G156" s="256"/>
      <c r="H156" s="301" t="s">
        <v>220</v>
      </c>
      <c r="I156" s="301" t="s">
        <v>183</v>
      </c>
      <c r="J156" s="301">
        <v>50</v>
      </c>
      <c r="K156" s="297"/>
    </row>
    <row r="157" spans="2:11" ht="15" customHeight="1">
      <c r="B157" s="276"/>
      <c r="C157" s="301" t="s">
        <v>1104</v>
      </c>
      <c r="D157" s="256"/>
      <c r="E157" s="256"/>
      <c r="F157" s="302" t="s">
        <v>181</v>
      </c>
      <c r="G157" s="256"/>
      <c r="H157" s="301" t="s">
        <v>242</v>
      </c>
      <c r="I157" s="301" t="s">
        <v>183</v>
      </c>
      <c r="J157" s="301" t="s">
        <v>243</v>
      </c>
      <c r="K157" s="297"/>
    </row>
    <row r="158" spans="2:11" ht="15" customHeight="1">
      <c r="B158" s="276"/>
      <c r="C158" s="301" t="s">
        <v>244</v>
      </c>
      <c r="D158" s="256"/>
      <c r="E158" s="256"/>
      <c r="F158" s="302" t="s">
        <v>181</v>
      </c>
      <c r="G158" s="256"/>
      <c r="H158" s="301" t="s">
        <v>245</v>
      </c>
      <c r="I158" s="301" t="s">
        <v>215</v>
      </c>
      <c r="J158" s="301"/>
      <c r="K158" s="297"/>
    </row>
    <row r="159" spans="2:11" ht="15" customHeight="1">
      <c r="B159" s="303"/>
      <c r="C159" s="285"/>
      <c r="D159" s="285"/>
      <c r="E159" s="285"/>
      <c r="F159" s="285"/>
      <c r="G159" s="285"/>
      <c r="H159" s="285"/>
      <c r="I159" s="285"/>
      <c r="J159" s="285"/>
      <c r="K159" s="304"/>
    </row>
    <row r="160" spans="2:11" ht="18.75" customHeight="1">
      <c r="B160" s="252"/>
      <c r="C160" s="256"/>
      <c r="D160" s="256"/>
      <c r="E160" s="256"/>
      <c r="F160" s="275"/>
      <c r="G160" s="256"/>
      <c r="H160" s="256"/>
      <c r="I160" s="256"/>
      <c r="J160" s="256"/>
      <c r="K160" s="252"/>
    </row>
    <row r="161" spans="2:11" ht="18.75" customHeight="1">
      <c r="B161" s="262"/>
      <c r="C161" s="262"/>
      <c r="D161" s="262"/>
      <c r="E161" s="262"/>
      <c r="F161" s="262"/>
      <c r="G161" s="262"/>
      <c r="H161" s="262"/>
      <c r="I161" s="262"/>
      <c r="J161" s="262"/>
      <c r="K161" s="262"/>
    </row>
    <row r="162" spans="2:11" ht="7.5" customHeight="1">
      <c r="B162" s="244"/>
      <c r="C162" s="245"/>
      <c r="D162" s="245"/>
      <c r="E162" s="245"/>
      <c r="F162" s="245"/>
      <c r="G162" s="245"/>
      <c r="H162" s="245"/>
      <c r="I162" s="245"/>
      <c r="J162" s="245"/>
      <c r="K162" s="246"/>
    </row>
    <row r="163" spans="2:11" ht="45" customHeight="1">
      <c r="B163" s="247"/>
      <c r="C163" s="365" t="s">
        <v>246</v>
      </c>
      <c r="D163" s="365"/>
      <c r="E163" s="365"/>
      <c r="F163" s="365"/>
      <c r="G163" s="365"/>
      <c r="H163" s="365"/>
      <c r="I163" s="365"/>
      <c r="J163" s="365"/>
      <c r="K163" s="248"/>
    </row>
    <row r="164" spans="2:11" ht="17.25" customHeight="1">
      <c r="B164" s="247"/>
      <c r="C164" s="268" t="s">
        <v>175</v>
      </c>
      <c r="D164" s="268"/>
      <c r="E164" s="268"/>
      <c r="F164" s="268" t="s">
        <v>176</v>
      </c>
      <c r="G164" s="305"/>
      <c r="H164" s="306" t="s">
        <v>1117</v>
      </c>
      <c r="I164" s="306" t="s">
        <v>1057</v>
      </c>
      <c r="J164" s="268" t="s">
        <v>177</v>
      </c>
      <c r="K164" s="248"/>
    </row>
    <row r="165" spans="2:11" ht="17.25" customHeight="1">
      <c r="B165" s="249"/>
      <c r="C165" s="270" t="s">
        <v>178</v>
      </c>
      <c r="D165" s="270"/>
      <c r="E165" s="270"/>
      <c r="F165" s="271" t="s">
        <v>179</v>
      </c>
      <c r="G165" s="307"/>
      <c r="H165" s="308"/>
      <c r="I165" s="308"/>
      <c r="J165" s="270" t="s">
        <v>180</v>
      </c>
      <c r="K165" s="250"/>
    </row>
    <row r="166" spans="2:11" ht="5.25" customHeight="1">
      <c r="B166" s="276"/>
      <c r="C166" s="273"/>
      <c r="D166" s="273"/>
      <c r="E166" s="273"/>
      <c r="F166" s="273"/>
      <c r="G166" s="274"/>
      <c r="H166" s="273"/>
      <c r="I166" s="273"/>
      <c r="J166" s="273"/>
      <c r="K166" s="297"/>
    </row>
    <row r="167" spans="2:11" ht="15" customHeight="1">
      <c r="B167" s="276"/>
      <c r="C167" s="256" t="s">
        <v>184</v>
      </c>
      <c r="D167" s="256"/>
      <c r="E167" s="256"/>
      <c r="F167" s="275" t="s">
        <v>181</v>
      </c>
      <c r="G167" s="256"/>
      <c r="H167" s="256" t="s">
        <v>220</v>
      </c>
      <c r="I167" s="256" t="s">
        <v>183</v>
      </c>
      <c r="J167" s="256">
        <v>120</v>
      </c>
      <c r="K167" s="297"/>
    </row>
    <row r="168" spans="2:11" ht="15" customHeight="1">
      <c r="B168" s="276"/>
      <c r="C168" s="256" t="s">
        <v>229</v>
      </c>
      <c r="D168" s="256"/>
      <c r="E168" s="256"/>
      <c r="F168" s="275" t="s">
        <v>181</v>
      </c>
      <c r="G168" s="256"/>
      <c r="H168" s="256" t="s">
        <v>230</v>
      </c>
      <c r="I168" s="256" t="s">
        <v>183</v>
      </c>
      <c r="J168" s="256" t="s">
        <v>231</v>
      </c>
      <c r="K168" s="297"/>
    </row>
    <row r="169" spans="2:11" ht="15" customHeight="1">
      <c r="B169" s="276"/>
      <c r="C169" s="256" t="s">
        <v>130</v>
      </c>
      <c r="D169" s="256"/>
      <c r="E169" s="256"/>
      <c r="F169" s="275" t="s">
        <v>181</v>
      </c>
      <c r="G169" s="256"/>
      <c r="H169" s="256" t="s">
        <v>247</v>
      </c>
      <c r="I169" s="256" t="s">
        <v>183</v>
      </c>
      <c r="J169" s="256" t="s">
        <v>231</v>
      </c>
      <c r="K169" s="297"/>
    </row>
    <row r="170" spans="2:11" ht="15" customHeight="1">
      <c r="B170" s="276"/>
      <c r="C170" s="256" t="s">
        <v>186</v>
      </c>
      <c r="D170" s="256"/>
      <c r="E170" s="256"/>
      <c r="F170" s="275" t="s">
        <v>187</v>
      </c>
      <c r="G170" s="256"/>
      <c r="H170" s="256" t="s">
        <v>247</v>
      </c>
      <c r="I170" s="256" t="s">
        <v>183</v>
      </c>
      <c r="J170" s="256">
        <v>50</v>
      </c>
      <c r="K170" s="297"/>
    </row>
    <row r="171" spans="2:11" ht="15" customHeight="1">
      <c r="B171" s="276"/>
      <c r="C171" s="256" t="s">
        <v>189</v>
      </c>
      <c r="D171" s="256"/>
      <c r="E171" s="256"/>
      <c r="F171" s="275" t="s">
        <v>181</v>
      </c>
      <c r="G171" s="256"/>
      <c r="H171" s="256" t="s">
        <v>247</v>
      </c>
      <c r="I171" s="256" t="s">
        <v>191</v>
      </c>
      <c r="J171" s="256"/>
      <c r="K171" s="297"/>
    </row>
    <row r="172" spans="2:11" ht="15" customHeight="1">
      <c r="B172" s="276"/>
      <c r="C172" s="256" t="s">
        <v>200</v>
      </c>
      <c r="D172" s="256"/>
      <c r="E172" s="256"/>
      <c r="F172" s="275" t="s">
        <v>187</v>
      </c>
      <c r="G172" s="256"/>
      <c r="H172" s="256" t="s">
        <v>247</v>
      </c>
      <c r="I172" s="256" t="s">
        <v>183</v>
      </c>
      <c r="J172" s="256">
        <v>50</v>
      </c>
      <c r="K172" s="297"/>
    </row>
    <row r="173" spans="2:11" ht="15" customHeight="1">
      <c r="B173" s="276"/>
      <c r="C173" s="256" t="s">
        <v>208</v>
      </c>
      <c r="D173" s="256"/>
      <c r="E173" s="256"/>
      <c r="F173" s="275" t="s">
        <v>187</v>
      </c>
      <c r="G173" s="256"/>
      <c r="H173" s="256" t="s">
        <v>247</v>
      </c>
      <c r="I173" s="256" t="s">
        <v>183</v>
      </c>
      <c r="J173" s="256">
        <v>50</v>
      </c>
      <c r="K173" s="297"/>
    </row>
    <row r="174" spans="2:11" ht="15" customHeight="1">
      <c r="B174" s="276"/>
      <c r="C174" s="256" t="s">
        <v>206</v>
      </c>
      <c r="D174" s="256"/>
      <c r="E174" s="256"/>
      <c r="F174" s="275" t="s">
        <v>187</v>
      </c>
      <c r="G174" s="256"/>
      <c r="H174" s="256" t="s">
        <v>247</v>
      </c>
      <c r="I174" s="256" t="s">
        <v>183</v>
      </c>
      <c r="J174" s="256">
        <v>50</v>
      </c>
      <c r="K174" s="297"/>
    </row>
    <row r="175" spans="2:11" ht="15" customHeight="1">
      <c r="B175" s="276"/>
      <c r="C175" s="256" t="s">
        <v>1116</v>
      </c>
      <c r="D175" s="256"/>
      <c r="E175" s="256"/>
      <c r="F175" s="275" t="s">
        <v>181</v>
      </c>
      <c r="G175" s="256"/>
      <c r="H175" s="256" t="s">
        <v>248</v>
      </c>
      <c r="I175" s="256" t="s">
        <v>249</v>
      </c>
      <c r="J175" s="256"/>
      <c r="K175" s="297"/>
    </row>
    <row r="176" spans="2:11" ht="15" customHeight="1">
      <c r="B176" s="276"/>
      <c r="C176" s="256" t="s">
        <v>1057</v>
      </c>
      <c r="D176" s="256"/>
      <c r="E176" s="256"/>
      <c r="F176" s="275" t="s">
        <v>181</v>
      </c>
      <c r="G176" s="256"/>
      <c r="H176" s="256" t="s">
        <v>250</v>
      </c>
      <c r="I176" s="256" t="s">
        <v>251</v>
      </c>
      <c r="J176" s="256">
        <v>1</v>
      </c>
      <c r="K176" s="297"/>
    </row>
    <row r="177" spans="2:11" ht="15" customHeight="1">
      <c r="B177" s="276"/>
      <c r="C177" s="256" t="s">
        <v>1053</v>
      </c>
      <c r="D177" s="256"/>
      <c r="E177" s="256"/>
      <c r="F177" s="275" t="s">
        <v>181</v>
      </c>
      <c r="G177" s="256"/>
      <c r="H177" s="256" t="s">
        <v>252</v>
      </c>
      <c r="I177" s="256" t="s">
        <v>183</v>
      </c>
      <c r="J177" s="256">
        <v>20</v>
      </c>
      <c r="K177" s="297"/>
    </row>
    <row r="178" spans="2:11" ht="15" customHeight="1">
      <c r="B178" s="276"/>
      <c r="C178" s="256" t="s">
        <v>1117</v>
      </c>
      <c r="D178" s="256"/>
      <c r="E178" s="256"/>
      <c r="F178" s="275" t="s">
        <v>181</v>
      </c>
      <c r="G178" s="256"/>
      <c r="H178" s="256" t="s">
        <v>253</v>
      </c>
      <c r="I178" s="256" t="s">
        <v>183</v>
      </c>
      <c r="J178" s="256">
        <v>255</v>
      </c>
      <c r="K178" s="297"/>
    </row>
    <row r="179" spans="2:11" ht="15" customHeight="1">
      <c r="B179" s="276"/>
      <c r="C179" s="256" t="s">
        <v>1118</v>
      </c>
      <c r="D179" s="256"/>
      <c r="E179" s="256"/>
      <c r="F179" s="275" t="s">
        <v>181</v>
      </c>
      <c r="G179" s="256"/>
      <c r="H179" s="256" t="s">
        <v>146</v>
      </c>
      <c r="I179" s="256" t="s">
        <v>183</v>
      </c>
      <c r="J179" s="256">
        <v>10</v>
      </c>
      <c r="K179" s="297"/>
    </row>
    <row r="180" spans="2:11" ht="15" customHeight="1">
      <c r="B180" s="276"/>
      <c r="C180" s="256" t="s">
        <v>1119</v>
      </c>
      <c r="D180" s="256"/>
      <c r="E180" s="256"/>
      <c r="F180" s="275" t="s">
        <v>181</v>
      </c>
      <c r="G180" s="256"/>
      <c r="H180" s="256" t="s">
        <v>254</v>
      </c>
      <c r="I180" s="256" t="s">
        <v>215</v>
      </c>
      <c r="J180" s="256"/>
      <c r="K180" s="297"/>
    </row>
    <row r="181" spans="2:11" ht="15" customHeight="1">
      <c r="B181" s="276"/>
      <c r="C181" s="256" t="s">
        <v>255</v>
      </c>
      <c r="D181" s="256"/>
      <c r="E181" s="256"/>
      <c r="F181" s="275" t="s">
        <v>181</v>
      </c>
      <c r="G181" s="256"/>
      <c r="H181" s="256" t="s">
        <v>256</v>
      </c>
      <c r="I181" s="256" t="s">
        <v>215</v>
      </c>
      <c r="J181" s="256"/>
      <c r="K181" s="297"/>
    </row>
    <row r="182" spans="2:11" ht="15" customHeight="1">
      <c r="B182" s="276"/>
      <c r="C182" s="256" t="s">
        <v>244</v>
      </c>
      <c r="D182" s="256"/>
      <c r="E182" s="256"/>
      <c r="F182" s="275" t="s">
        <v>181</v>
      </c>
      <c r="G182" s="256"/>
      <c r="H182" s="256" t="s">
        <v>257</v>
      </c>
      <c r="I182" s="256" t="s">
        <v>215</v>
      </c>
      <c r="J182" s="256"/>
      <c r="K182" s="297"/>
    </row>
    <row r="183" spans="2:11" ht="15" customHeight="1">
      <c r="B183" s="276"/>
      <c r="C183" s="256" t="s">
        <v>1121</v>
      </c>
      <c r="D183" s="256"/>
      <c r="E183" s="256"/>
      <c r="F183" s="275" t="s">
        <v>187</v>
      </c>
      <c r="G183" s="256"/>
      <c r="H183" s="256" t="s">
        <v>258</v>
      </c>
      <c r="I183" s="256" t="s">
        <v>183</v>
      </c>
      <c r="J183" s="256">
        <v>50</v>
      </c>
      <c r="K183" s="297"/>
    </row>
    <row r="184" spans="2:11" ht="15" customHeight="1">
      <c r="B184" s="276"/>
      <c r="C184" s="256" t="s">
        <v>259</v>
      </c>
      <c r="D184" s="256"/>
      <c r="E184" s="256"/>
      <c r="F184" s="275" t="s">
        <v>187</v>
      </c>
      <c r="G184" s="256"/>
      <c r="H184" s="256" t="s">
        <v>260</v>
      </c>
      <c r="I184" s="256" t="s">
        <v>261</v>
      </c>
      <c r="J184" s="256"/>
      <c r="K184" s="297"/>
    </row>
    <row r="185" spans="2:11" ht="15" customHeight="1">
      <c r="B185" s="276"/>
      <c r="C185" s="256" t="s">
        <v>262</v>
      </c>
      <c r="D185" s="256"/>
      <c r="E185" s="256"/>
      <c r="F185" s="275" t="s">
        <v>187</v>
      </c>
      <c r="G185" s="256"/>
      <c r="H185" s="256" t="s">
        <v>263</v>
      </c>
      <c r="I185" s="256" t="s">
        <v>261</v>
      </c>
      <c r="J185" s="256"/>
      <c r="K185" s="297"/>
    </row>
    <row r="186" spans="2:11" ht="15" customHeight="1">
      <c r="B186" s="276"/>
      <c r="C186" s="256" t="s">
        <v>264</v>
      </c>
      <c r="D186" s="256"/>
      <c r="E186" s="256"/>
      <c r="F186" s="275" t="s">
        <v>187</v>
      </c>
      <c r="G186" s="256"/>
      <c r="H186" s="256" t="s">
        <v>265</v>
      </c>
      <c r="I186" s="256" t="s">
        <v>261</v>
      </c>
      <c r="J186" s="256"/>
      <c r="K186" s="297"/>
    </row>
    <row r="187" spans="2:11" ht="15" customHeight="1">
      <c r="B187" s="276"/>
      <c r="C187" s="309" t="s">
        <v>266</v>
      </c>
      <c r="D187" s="256"/>
      <c r="E187" s="256"/>
      <c r="F187" s="275" t="s">
        <v>187</v>
      </c>
      <c r="G187" s="256"/>
      <c r="H187" s="256" t="s">
        <v>267</v>
      </c>
      <c r="I187" s="256" t="s">
        <v>268</v>
      </c>
      <c r="J187" s="310" t="s">
        <v>269</v>
      </c>
      <c r="K187" s="297"/>
    </row>
    <row r="188" spans="2:11" ht="15" customHeight="1">
      <c r="B188" s="276"/>
      <c r="C188" s="261" t="s">
        <v>1042</v>
      </c>
      <c r="D188" s="256"/>
      <c r="E188" s="256"/>
      <c r="F188" s="275" t="s">
        <v>181</v>
      </c>
      <c r="G188" s="256"/>
      <c r="H188" s="252" t="s">
        <v>270</v>
      </c>
      <c r="I188" s="256" t="s">
        <v>271</v>
      </c>
      <c r="J188" s="256"/>
      <c r="K188" s="297"/>
    </row>
    <row r="189" spans="2:11" ht="15" customHeight="1">
      <c r="B189" s="276"/>
      <c r="C189" s="261" t="s">
        <v>272</v>
      </c>
      <c r="D189" s="256"/>
      <c r="E189" s="256"/>
      <c r="F189" s="275" t="s">
        <v>181</v>
      </c>
      <c r="G189" s="256"/>
      <c r="H189" s="256" t="s">
        <v>273</v>
      </c>
      <c r="I189" s="256" t="s">
        <v>215</v>
      </c>
      <c r="J189" s="256"/>
      <c r="K189" s="297"/>
    </row>
    <row r="190" spans="2:11" ht="15" customHeight="1">
      <c r="B190" s="276"/>
      <c r="C190" s="261" t="s">
        <v>274</v>
      </c>
      <c r="D190" s="256"/>
      <c r="E190" s="256"/>
      <c r="F190" s="275" t="s">
        <v>181</v>
      </c>
      <c r="G190" s="256"/>
      <c r="H190" s="256" t="s">
        <v>275</v>
      </c>
      <c r="I190" s="256" t="s">
        <v>215</v>
      </c>
      <c r="J190" s="256"/>
      <c r="K190" s="297"/>
    </row>
    <row r="191" spans="2:11" ht="15" customHeight="1">
      <c r="B191" s="276"/>
      <c r="C191" s="261" t="s">
        <v>276</v>
      </c>
      <c r="D191" s="256"/>
      <c r="E191" s="256"/>
      <c r="F191" s="275" t="s">
        <v>187</v>
      </c>
      <c r="G191" s="256"/>
      <c r="H191" s="256" t="s">
        <v>277</v>
      </c>
      <c r="I191" s="256" t="s">
        <v>215</v>
      </c>
      <c r="J191" s="256"/>
      <c r="K191" s="297"/>
    </row>
    <row r="192" spans="2:11" ht="15" customHeight="1">
      <c r="B192" s="303"/>
      <c r="C192" s="311"/>
      <c r="D192" s="285"/>
      <c r="E192" s="285"/>
      <c r="F192" s="285"/>
      <c r="G192" s="285"/>
      <c r="H192" s="285"/>
      <c r="I192" s="285"/>
      <c r="J192" s="285"/>
      <c r="K192" s="304"/>
    </row>
    <row r="193" spans="2:11" ht="18.75" customHeight="1">
      <c r="B193" s="252"/>
      <c r="C193" s="256"/>
      <c r="D193" s="256"/>
      <c r="E193" s="256"/>
      <c r="F193" s="275"/>
      <c r="G193" s="256"/>
      <c r="H193" s="256"/>
      <c r="I193" s="256"/>
      <c r="J193" s="256"/>
      <c r="K193" s="252"/>
    </row>
    <row r="194" spans="2:11" ht="18.75" customHeight="1">
      <c r="B194" s="252"/>
      <c r="C194" s="256"/>
      <c r="D194" s="256"/>
      <c r="E194" s="256"/>
      <c r="F194" s="275"/>
      <c r="G194" s="256"/>
      <c r="H194" s="256"/>
      <c r="I194" s="256"/>
      <c r="J194" s="256"/>
      <c r="K194" s="252"/>
    </row>
    <row r="195" spans="2:11" ht="18.75" customHeight="1">
      <c r="B195" s="262"/>
      <c r="C195" s="262"/>
      <c r="D195" s="262"/>
      <c r="E195" s="262"/>
      <c r="F195" s="262"/>
      <c r="G195" s="262"/>
      <c r="H195" s="262"/>
      <c r="I195" s="262"/>
      <c r="J195" s="262"/>
      <c r="K195" s="262"/>
    </row>
    <row r="196" spans="2:11" ht="13.5">
      <c r="B196" s="244"/>
      <c r="C196" s="245"/>
      <c r="D196" s="245"/>
      <c r="E196" s="245"/>
      <c r="F196" s="245"/>
      <c r="G196" s="245"/>
      <c r="H196" s="245"/>
      <c r="I196" s="245"/>
      <c r="J196" s="245"/>
      <c r="K196" s="246"/>
    </row>
    <row r="197" spans="2:11" ht="21">
      <c r="B197" s="247"/>
      <c r="C197" s="365" t="s">
        <v>278</v>
      </c>
      <c r="D197" s="365"/>
      <c r="E197" s="365"/>
      <c r="F197" s="365"/>
      <c r="G197" s="365"/>
      <c r="H197" s="365"/>
      <c r="I197" s="365"/>
      <c r="J197" s="365"/>
      <c r="K197" s="248"/>
    </row>
    <row r="198" spans="2:11" ht="25.5" customHeight="1">
      <c r="B198" s="247"/>
      <c r="C198" s="312" t="s">
        <v>279</v>
      </c>
      <c r="D198" s="312"/>
      <c r="E198" s="312"/>
      <c r="F198" s="312" t="s">
        <v>280</v>
      </c>
      <c r="G198" s="313"/>
      <c r="H198" s="370" t="s">
        <v>281</v>
      </c>
      <c r="I198" s="370"/>
      <c r="J198" s="370"/>
      <c r="K198" s="248"/>
    </row>
    <row r="199" spans="2:11" ht="5.25" customHeight="1">
      <c r="B199" s="276"/>
      <c r="C199" s="273"/>
      <c r="D199" s="273"/>
      <c r="E199" s="273"/>
      <c r="F199" s="273"/>
      <c r="G199" s="256"/>
      <c r="H199" s="273"/>
      <c r="I199" s="273"/>
      <c r="J199" s="273"/>
      <c r="K199" s="297"/>
    </row>
    <row r="200" spans="2:11" ht="15" customHeight="1">
      <c r="B200" s="276"/>
      <c r="C200" s="256" t="s">
        <v>271</v>
      </c>
      <c r="D200" s="256"/>
      <c r="E200" s="256"/>
      <c r="F200" s="275" t="s">
        <v>1043</v>
      </c>
      <c r="G200" s="256"/>
      <c r="H200" s="367" t="s">
        <v>282</v>
      </c>
      <c r="I200" s="367"/>
      <c r="J200" s="367"/>
      <c r="K200" s="297"/>
    </row>
    <row r="201" spans="2:11" ht="15" customHeight="1">
      <c r="B201" s="276"/>
      <c r="C201" s="282"/>
      <c r="D201" s="256"/>
      <c r="E201" s="256"/>
      <c r="F201" s="275" t="s">
        <v>1044</v>
      </c>
      <c r="G201" s="256"/>
      <c r="H201" s="367" t="s">
        <v>283</v>
      </c>
      <c r="I201" s="367"/>
      <c r="J201" s="367"/>
      <c r="K201" s="297"/>
    </row>
    <row r="202" spans="2:11" ht="15" customHeight="1">
      <c r="B202" s="276"/>
      <c r="C202" s="282"/>
      <c r="D202" s="256"/>
      <c r="E202" s="256"/>
      <c r="F202" s="275" t="s">
        <v>1047</v>
      </c>
      <c r="G202" s="256"/>
      <c r="H202" s="367" t="s">
        <v>284</v>
      </c>
      <c r="I202" s="367"/>
      <c r="J202" s="367"/>
      <c r="K202" s="297"/>
    </row>
    <row r="203" spans="2:11" ht="15" customHeight="1">
      <c r="B203" s="276"/>
      <c r="C203" s="256"/>
      <c r="D203" s="256"/>
      <c r="E203" s="256"/>
      <c r="F203" s="275" t="s">
        <v>1045</v>
      </c>
      <c r="G203" s="256"/>
      <c r="H203" s="367" t="s">
        <v>285</v>
      </c>
      <c r="I203" s="367"/>
      <c r="J203" s="367"/>
      <c r="K203" s="297"/>
    </row>
    <row r="204" spans="2:11" ht="15" customHeight="1">
      <c r="B204" s="276"/>
      <c r="C204" s="256"/>
      <c r="D204" s="256"/>
      <c r="E204" s="256"/>
      <c r="F204" s="275" t="s">
        <v>1046</v>
      </c>
      <c r="G204" s="256"/>
      <c r="H204" s="367" t="s">
        <v>286</v>
      </c>
      <c r="I204" s="367"/>
      <c r="J204" s="367"/>
      <c r="K204" s="297"/>
    </row>
    <row r="205" spans="2:11" ht="15" customHeight="1">
      <c r="B205" s="276"/>
      <c r="C205" s="256"/>
      <c r="D205" s="256"/>
      <c r="E205" s="256"/>
      <c r="F205" s="275"/>
      <c r="G205" s="256"/>
      <c r="H205" s="256"/>
      <c r="I205" s="256"/>
      <c r="J205" s="256"/>
      <c r="K205" s="297"/>
    </row>
    <row r="206" spans="2:11" ht="15" customHeight="1">
      <c r="B206" s="276"/>
      <c r="C206" s="256" t="s">
        <v>227</v>
      </c>
      <c r="D206" s="256"/>
      <c r="E206" s="256"/>
      <c r="F206" s="275" t="s">
        <v>1079</v>
      </c>
      <c r="G206" s="256"/>
      <c r="H206" s="367" t="s">
        <v>287</v>
      </c>
      <c r="I206" s="367"/>
      <c r="J206" s="367"/>
      <c r="K206" s="297"/>
    </row>
    <row r="207" spans="2:11" ht="15" customHeight="1">
      <c r="B207" s="276"/>
      <c r="C207" s="282"/>
      <c r="D207" s="256"/>
      <c r="E207" s="256"/>
      <c r="F207" s="275" t="s">
        <v>124</v>
      </c>
      <c r="G207" s="256"/>
      <c r="H207" s="367" t="s">
        <v>125</v>
      </c>
      <c r="I207" s="367"/>
      <c r="J207" s="367"/>
      <c r="K207" s="297"/>
    </row>
    <row r="208" spans="2:11" ht="15" customHeight="1">
      <c r="B208" s="276"/>
      <c r="C208" s="256"/>
      <c r="D208" s="256"/>
      <c r="E208" s="256"/>
      <c r="F208" s="275" t="s">
        <v>122</v>
      </c>
      <c r="G208" s="256"/>
      <c r="H208" s="367" t="s">
        <v>288</v>
      </c>
      <c r="I208" s="367"/>
      <c r="J208" s="367"/>
      <c r="K208" s="297"/>
    </row>
    <row r="209" spans="2:11" ht="15" customHeight="1">
      <c r="B209" s="314"/>
      <c r="C209" s="282"/>
      <c r="D209" s="282"/>
      <c r="E209" s="282"/>
      <c r="F209" s="275" t="s">
        <v>126</v>
      </c>
      <c r="G209" s="261"/>
      <c r="H209" s="371" t="s">
        <v>127</v>
      </c>
      <c r="I209" s="371"/>
      <c r="J209" s="371"/>
      <c r="K209" s="315"/>
    </row>
    <row r="210" spans="2:11" ht="15" customHeight="1">
      <c r="B210" s="314"/>
      <c r="C210" s="282"/>
      <c r="D210" s="282"/>
      <c r="E210" s="282"/>
      <c r="F210" s="275" t="s">
        <v>128</v>
      </c>
      <c r="G210" s="261"/>
      <c r="H210" s="371" t="s">
        <v>1190</v>
      </c>
      <c r="I210" s="371"/>
      <c r="J210" s="371"/>
      <c r="K210" s="315"/>
    </row>
    <row r="211" spans="2:11" ht="15" customHeight="1">
      <c r="B211" s="314"/>
      <c r="C211" s="282"/>
      <c r="D211" s="282"/>
      <c r="E211" s="282"/>
      <c r="F211" s="316"/>
      <c r="G211" s="261"/>
      <c r="H211" s="317"/>
      <c r="I211" s="317"/>
      <c r="J211" s="317"/>
      <c r="K211" s="315"/>
    </row>
    <row r="212" spans="2:11" ht="15" customHeight="1">
      <c r="B212" s="314"/>
      <c r="C212" s="256" t="s">
        <v>251</v>
      </c>
      <c r="D212" s="282"/>
      <c r="E212" s="282"/>
      <c r="F212" s="275">
        <v>1</v>
      </c>
      <c r="G212" s="261"/>
      <c r="H212" s="371" t="s">
        <v>289</v>
      </c>
      <c r="I212" s="371"/>
      <c r="J212" s="371"/>
      <c r="K212" s="315"/>
    </row>
    <row r="213" spans="2:11" ht="15" customHeight="1">
      <c r="B213" s="314"/>
      <c r="C213" s="282"/>
      <c r="D213" s="282"/>
      <c r="E213" s="282"/>
      <c r="F213" s="275">
        <v>2</v>
      </c>
      <c r="G213" s="261"/>
      <c r="H213" s="371" t="s">
        <v>290</v>
      </c>
      <c r="I213" s="371"/>
      <c r="J213" s="371"/>
      <c r="K213" s="315"/>
    </row>
    <row r="214" spans="2:11" ht="15" customHeight="1">
      <c r="B214" s="314"/>
      <c r="C214" s="282"/>
      <c r="D214" s="282"/>
      <c r="E214" s="282"/>
      <c r="F214" s="275">
        <v>3</v>
      </c>
      <c r="G214" s="261"/>
      <c r="H214" s="371" t="s">
        <v>291</v>
      </c>
      <c r="I214" s="371"/>
      <c r="J214" s="371"/>
      <c r="K214" s="315"/>
    </row>
    <row r="215" spans="2:11" ht="15" customHeight="1">
      <c r="B215" s="314"/>
      <c r="C215" s="282"/>
      <c r="D215" s="282"/>
      <c r="E215" s="282"/>
      <c r="F215" s="275">
        <v>4</v>
      </c>
      <c r="G215" s="261"/>
      <c r="H215" s="371" t="s">
        <v>292</v>
      </c>
      <c r="I215" s="371"/>
      <c r="J215" s="371"/>
      <c r="K215" s="315"/>
    </row>
    <row r="216" spans="2:11" ht="12.75" customHeight="1">
      <c r="B216" s="318"/>
      <c r="C216" s="319"/>
      <c r="D216" s="319"/>
      <c r="E216" s="319"/>
      <c r="F216" s="319"/>
      <c r="G216" s="319"/>
      <c r="H216" s="319"/>
      <c r="I216" s="319"/>
      <c r="J216" s="319"/>
      <c r="K216" s="320"/>
    </row>
  </sheetData>
  <sheetProtection formatCells="0" formatColumns="0" formatRows="0" insertColumns="0" insertRows="0" insertHyperlinks="0" deleteColumns="0" deleteRows="0" sort="0" autoFilter="0" pivotTables="0"/>
  <mergeCells count="77">
    <mergeCell ref="H207:J207"/>
    <mergeCell ref="H208:J208"/>
    <mergeCell ref="H203:J203"/>
    <mergeCell ref="H201:J201"/>
    <mergeCell ref="H206:J206"/>
    <mergeCell ref="H204:J204"/>
    <mergeCell ref="H202:J202"/>
    <mergeCell ref="H215:J215"/>
    <mergeCell ref="H213:J213"/>
    <mergeCell ref="H210:J210"/>
    <mergeCell ref="H209:J209"/>
    <mergeCell ref="H212:J212"/>
    <mergeCell ref="H214:J214"/>
    <mergeCell ref="D68:J68"/>
    <mergeCell ref="C73:J73"/>
    <mergeCell ref="H198:J198"/>
    <mergeCell ref="C163:J163"/>
    <mergeCell ref="C120:J120"/>
    <mergeCell ref="C145:J145"/>
    <mergeCell ref="C197:J197"/>
    <mergeCell ref="D57:J57"/>
    <mergeCell ref="H200:J200"/>
    <mergeCell ref="D60:J60"/>
    <mergeCell ref="D63:J63"/>
    <mergeCell ref="D64:J64"/>
    <mergeCell ref="D66:J66"/>
    <mergeCell ref="D65:J65"/>
    <mergeCell ref="C100:J100"/>
    <mergeCell ref="D61:J61"/>
    <mergeCell ref="D67:J67"/>
    <mergeCell ref="C52:J52"/>
    <mergeCell ref="C53:J53"/>
    <mergeCell ref="C55:J55"/>
    <mergeCell ref="D56:J56"/>
    <mergeCell ref="D58:J58"/>
    <mergeCell ref="D59:J59"/>
    <mergeCell ref="C50:J50"/>
    <mergeCell ref="G38:J38"/>
    <mergeCell ref="G39:J39"/>
    <mergeCell ref="G40:J40"/>
    <mergeCell ref="G41:J41"/>
    <mergeCell ref="G42:J42"/>
    <mergeCell ref="G43:J43"/>
    <mergeCell ref="D45:J45"/>
    <mergeCell ref="D33:J33"/>
    <mergeCell ref="G34:J34"/>
    <mergeCell ref="G35:J35"/>
    <mergeCell ref="D49:J49"/>
    <mergeCell ref="E48:J48"/>
    <mergeCell ref="G36:J36"/>
    <mergeCell ref="G37:J37"/>
    <mergeCell ref="E46:J46"/>
    <mergeCell ref="E47:J4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2018-02-21T14:02:22Z</dcterms:created>
  <dcterms:modified xsi:type="dcterms:W3CDTF">2018-02-23T10:22:16Z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